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showInkAnnotation="0"/>
  <xr:revisionPtr revIDLastSave="0" documentId="8_{4354767F-FBCF-C64F-AB47-4616A405CA16}" xr6:coauthVersionLast="45" xr6:coauthVersionMax="45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S01 - Kabelová přípojka" sheetId="2" r:id="rId2"/>
  </sheets>
  <definedNames>
    <definedName name="_xlnm._FilterDatabase" localSheetId="1" hidden="1">'S01 - Kabelová přípojka'!$C$120:$K$152</definedName>
    <definedName name="_xlnm.Print_Titles" localSheetId="0">'Rekapitulace stavby'!$92:$92</definedName>
    <definedName name="_xlnm.Print_Titles" localSheetId="1">'S01 - Kabelová přípojka'!$120:$120</definedName>
    <definedName name="_xlnm.Print_Area" localSheetId="0">'Rekapitulace stavby'!$D$4:$AO$76,'Rekapitulace stavby'!$C$82:$AQ$96</definedName>
    <definedName name="_xlnm.Print_Area" localSheetId="1">'S01 - Kabelová přípojka'!$C$4:$J$76,'S01 - Kabelová přípojka'!$C$82:$J$102,'S01 - Kabelová přípojka'!$C$108:$K$152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2" i="2" l="1"/>
  <c r="J37" i="2"/>
  <c r="J36" i="2"/>
  <c r="AY95" i="1"/>
  <c r="J35" i="2"/>
  <c r="AX95" i="1"/>
  <c r="BI152" i="2"/>
  <c r="BH152" i="2"/>
  <c r="BG152" i="2"/>
  <c r="BF152" i="2"/>
  <c r="T152" i="2"/>
  <c r="T151" i="2"/>
  <c r="R152" i="2"/>
  <c r="R151" i="2"/>
  <c r="P152" i="2"/>
  <c r="P151" i="2"/>
  <c r="BK152" i="2"/>
  <c r="BK151" i="2"/>
  <c r="J151" i="2"/>
  <c r="J152" i="2"/>
  <c r="BE152" i="2"/>
  <c r="J10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T139" i="2"/>
  <c r="R140" i="2"/>
  <c r="R139" i="2"/>
  <c r="P140" i="2"/>
  <c r="P139" i="2"/>
  <c r="BK140" i="2"/>
  <c r="BK139" i="2"/>
  <c r="J139" i="2"/>
  <c r="J140" i="2"/>
  <c r="BE140" i="2"/>
  <c r="J100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F37" i="2"/>
  <c r="BD95" i="1"/>
  <c r="BH125" i="2"/>
  <c r="F36" i="2"/>
  <c r="BC95" i="1"/>
  <c r="BG125" i="2"/>
  <c r="F35" i="2"/>
  <c r="BB95" i="1"/>
  <c r="BF125" i="2"/>
  <c r="J34" i="2"/>
  <c r="AW95" i="1"/>
  <c r="F34" i="2"/>
  <c r="BA95" i="1"/>
  <c r="T125" i="2"/>
  <c r="T124" i="2"/>
  <c r="T123" i="2"/>
  <c r="T121" i="2"/>
  <c r="R125" i="2"/>
  <c r="R124" i="2"/>
  <c r="R123" i="2"/>
  <c r="R121" i="2"/>
  <c r="P125" i="2"/>
  <c r="P124" i="2"/>
  <c r="P123" i="2"/>
  <c r="P121" i="2"/>
  <c r="AU95" i="1"/>
  <c r="BK125" i="2"/>
  <c r="BK124" i="2"/>
  <c r="J124" i="2"/>
  <c r="BK123" i="2"/>
  <c r="J123" i="2"/>
  <c r="BK121" i="2"/>
  <c r="J121" i="2"/>
  <c r="J96" i="2"/>
  <c r="J30" i="2"/>
  <c r="AG95" i="1"/>
  <c r="J125" i="2"/>
  <c r="BE125" i="2"/>
  <c r="J33" i="2"/>
  <c r="AV95" i="1"/>
  <c r="F33" i="2"/>
  <c r="AZ95" i="1"/>
  <c r="J99" i="2"/>
  <c r="J98" i="2"/>
  <c r="J97" i="2"/>
  <c r="J118" i="2"/>
  <c r="J117" i="2"/>
  <c r="F117" i="2"/>
  <c r="F115" i="2"/>
  <c r="E113" i="2"/>
  <c r="J92" i="2"/>
  <c r="J91" i="2"/>
  <c r="F91" i="2"/>
  <c r="F89" i="2"/>
  <c r="E87" i="2"/>
  <c r="J39" i="2"/>
  <c r="J18" i="2"/>
  <c r="E18" i="2"/>
  <c r="F118" i="2"/>
  <c r="F92" i="2"/>
  <c r="J17" i="2"/>
  <c r="J12" i="2"/>
  <c r="J115" i="2"/>
  <c r="J89" i="2"/>
  <c r="E7" i="2"/>
  <c r="E111" i="2"/>
  <c r="E85" i="2"/>
  <c r="BD94" i="1"/>
  <c r="W33" i="1"/>
  <c r="BC94" i="1"/>
  <c r="W32" i="1"/>
  <c r="BB94" i="1"/>
  <c r="W31" i="1"/>
  <c r="BA94" i="1"/>
  <c r="W30" i="1"/>
  <c r="AZ94" i="1"/>
  <c r="W29" i="1"/>
  <c r="AY94" i="1"/>
  <c r="AX94" i="1"/>
  <c r="AW94" i="1"/>
  <c r="AK30" i="1"/>
  <c r="AV94" i="1"/>
  <c r="AK29" i="1"/>
  <c r="AU94" i="1"/>
  <c r="AT94" i="1"/>
  <c r="AS94" i="1"/>
  <c r="AG94" i="1"/>
  <c r="AK26" i="1"/>
  <c r="AT95" i="1"/>
  <c r="AN95" i="1"/>
  <c r="AN94" i="1"/>
  <c r="L90" i="1"/>
  <c r="AM90" i="1"/>
  <c r="AM89" i="1"/>
  <c r="L89" i="1"/>
  <c r="AM87" i="1"/>
  <c r="L87" i="1"/>
  <c r="L85" i="1"/>
  <c r="L84" i="1"/>
  <c r="AK35" i="1"/>
</calcChain>
</file>

<file path=xl/sharedStrings.xml><?xml version="1.0" encoding="utf-8"?>
<sst xmlns="http://schemas.openxmlformats.org/spreadsheetml/2006/main" count="676" uniqueCount="233">
  <si>
    <t>Export Komplet</t>
  </si>
  <si>
    <t/>
  </si>
  <si>
    <t>2.0</t>
  </si>
  <si>
    <t>ZAMOK</t>
  </si>
  <si>
    <t>False</t>
  </si>
  <si>
    <t>{950d0ea1-1f4b-4044-84df-761c52d6655d}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</si>
  <si>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</si>
  <si>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</si>
  <si>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</si>
  <si>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</si>
  <si>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</si>
  <si>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</si>
  <si>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</si>
  <si>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</si>
  <si>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BDHKovo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</si>
  <si>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</si>
  <si>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</si>
  <si>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kabelová přípojka</t>
  </si>
  <si>
    <t>KSO:</t>
  </si>
  <si>
    <t>CC-CZ:</t>
  </si>
  <si>
    <t>Místo:</t>
  </si>
  <si>
    <t xml:space="preserve"> </t>
  </si>
  <si>
    <t>Datum:</t>
  </si>
  <si>
    <t>24. 2. 2019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</si>
  <si>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</si>
  <si>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</si>
  <si>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</si>
  <si>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</si>
  <si>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</si>
  <si>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</si>
  <si>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</si>
  <si>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</si>
  <si>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</si>
  <si>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</si>
  <si>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</si>
  <si>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</si>
  <si>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</si>
  <si>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</si>
  <si>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</si>
  <si>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</si>
  <si>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</si>
  <si>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</si>
  <si>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</si>
  <si>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</si>
  <si>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</si>
  <si>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</si>
  <si>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</si>
  <si>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</si>
  <si>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</si>
  <si>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</si>
  <si>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</si>
  <si>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</si>
  <si>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</si>
  <si>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</si>
  <si>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</si>
  <si>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</si>
  <si>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</si>
  <si>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</si>
  <si>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</si>
  <si>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</si>
  <si>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</si>
  <si>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</si>
  <si>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</si>
  <si>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</si>
  <si>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</si>
  <si>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</si>
  <si>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</si>
  <si>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</si>
  <si>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</si>
  <si>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</si>
  <si>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</si>
  <si>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</si>
  <si>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</si>
  <si>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</si>
  <si>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</si>
  <si>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</si>
  <si>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</si>
  <si>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</si>
  <si>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</si>
  <si>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Kabelová přípojka</t>
  </si>
  <si>
    <t>STA</t>
  </si>
  <si>
    <t>1</t>
  </si>
  <si>
    <t>{2e8f8d6f-0be5-46c5-9f40-75d714988819}</t>
  </si>
  <si>
    <t>2</t>
  </si>
  <si>
    <t>KRYCÍ LIST SOUPISU PRACÍ</t>
  </si>
  <si>
    <t>Objekt:</t>
  </si>
  <si>
    <t>S01 - Kabelová přípojka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</si>
  <si>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</si>
  <si>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</si>
  <si>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</si>
  <si>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</si>
  <si>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</si>
  <si>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</si>
  <si>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>M - Práce a dodávky M</t>
  </si>
  <si>
    <t xml:space="preserve">    21-M - Elektromontáže</t>
  </si>
  <si>
    <t xml:space="preserve">    46-M - Zemní práce při extr.mont.pracích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</si>
  <si>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</si>
  <si>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</si>
  <si>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</si>
  <si>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</si>
  <si>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</si>
  <si>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</si>
  <si>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</si>
  <si>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</si>
  <si>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</si>
  <si>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</si>
  <si>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</si>
  <si>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</si>
  <si>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</si>
  <si>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</si>
  <si>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</si>
  <si>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</si>
  <si>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</si>
  <si>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M</t>
  </si>
  <si>
    <t>Práce a dodávky M</t>
  </si>
  <si>
    <t>3</t>
  </si>
  <si>
    <t>21-M</t>
  </si>
  <si>
    <t>Elektromontáže</t>
  </si>
  <si>
    <t>24</t>
  </si>
  <si>
    <t>K</t>
  </si>
  <si>
    <t>210100012</t>
  </si>
  <si>
    <t>Ukončení vodičů v rozváděči nebo na přístroji včetně zapojení průřezu žíly do 240 mm2</t>
  </si>
  <si>
    <t>kus</t>
  </si>
  <si>
    <t>CS ÚRS 2019 01</t>
  </si>
  <si>
    <t>64</t>
  </si>
  <si>
    <t>1581429481</t>
  </si>
  <si>
    <t>17</t>
  </si>
  <si>
    <t>210220021</t>
  </si>
  <si>
    <t>Montáž uzemňovacího vedení vodičů FeZn pomocí svorek v zemi páskou do 120 mm2 v průmyslové výstavbě</t>
  </si>
  <si>
    <t>m</t>
  </si>
  <si>
    <t>CS ÚRS 2018 01</t>
  </si>
  <si>
    <t>421510465</t>
  </si>
  <si>
    <t>18</t>
  </si>
  <si>
    <t>35441986</t>
  </si>
  <si>
    <t>svorka odbočovací a spojovací pro pásek 30x4 mm, FeZn</t>
  </si>
  <si>
    <t>128</t>
  </si>
  <si>
    <t>582692014</t>
  </si>
  <si>
    <t>26</t>
  </si>
  <si>
    <t>210813041</t>
  </si>
  <si>
    <t>Montáž kabel Cu plný kulatý do 1 kV 4x50 mm2 uložený pevně (CYKY)</t>
  </si>
  <si>
    <t>-2050927198</t>
  </si>
  <si>
    <t>25</t>
  </si>
  <si>
    <t>210813043</t>
  </si>
  <si>
    <t>Montáž kabel Cu plný kulatý do 1 kV 4x70 mm2 uložený pevně (CYKY)</t>
  </si>
  <si>
    <t>979675060</t>
  </si>
  <si>
    <t>20</t>
  </si>
  <si>
    <t>210902047</t>
  </si>
  <si>
    <t>Montáž kabelu Al do 1 kV plný kulatý průřezu 3x240+120 mm2 uložených volně (AYKY)</t>
  </si>
  <si>
    <t>301610025</t>
  </si>
  <si>
    <t>34113241</t>
  </si>
  <si>
    <t>kabel silový s Al jádrem 1 kV  3x240+120mm2</t>
  </si>
  <si>
    <t>338677922</t>
  </si>
  <si>
    <t>22</t>
  </si>
  <si>
    <t>357117R001</t>
  </si>
  <si>
    <t>Distribuční rozváděč rozpojovací (poj. spodky), SR302</t>
  </si>
  <si>
    <t>256</t>
  </si>
  <si>
    <t>-459449036</t>
  </si>
  <si>
    <t>23</t>
  </si>
  <si>
    <t>35442062.2</t>
  </si>
  <si>
    <t>pás zemnící 30x4mm FeZn</t>
  </si>
  <si>
    <t>kg</t>
  </si>
  <si>
    <t>58710006</t>
  </si>
  <si>
    <t>27</t>
  </si>
  <si>
    <t>460680614</t>
  </si>
  <si>
    <t>Vysekání rýh pro montáž trubek a kabelů v omítce vápenné a vápenocementové stěn šířky do 10 cm</t>
  </si>
  <si>
    <t>-1683110181</t>
  </si>
  <si>
    <t>28</t>
  </si>
  <si>
    <t>35825256</t>
  </si>
  <si>
    <t>pojistka nožová 125A nízkoztrátová 10.50 W, provedení normální, charakteristika gG</t>
  </si>
  <si>
    <t>-110799584</t>
  </si>
  <si>
    <t>29</t>
  </si>
  <si>
    <t>35825270</t>
  </si>
  <si>
    <t>pojistka nožová 200A nízkoztrátová 15.70 W, provedení normální, charakteristika gG</t>
  </si>
  <si>
    <t>-1836311877</t>
  </si>
  <si>
    <t>30</t>
  </si>
  <si>
    <t>35825232</t>
  </si>
  <si>
    <t>pojistka nožová 50A nízkoztrátová 4.74 W, provedení normální, charakteristika gG</t>
  </si>
  <si>
    <t>-965279987</t>
  </si>
  <si>
    <t>31</t>
  </si>
  <si>
    <t>35825274</t>
  </si>
  <si>
    <t>pojistka nožová 250A nízkoztrátová 23.00 W, provedení normální, charakteristika gG</t>
  </si>
  <si>
    <t>1998607120</t>
  </si>
  <si>
    <t>46-M</t>
  </si>
  <si>
    <t>Zemní práce při extr.mont.pracích</t>
  </si>
  <si>
    <t>460010011</t>
  </si>
  <si>
    <t>Vytyčení trasy vedení vzdušného silového nn v terénu přehledném</t>
  </si>
  <si>
    <t>km</t>
  </si>
  <si>
    <t>725342193</t>
  </si>
  <si>
    <t>460030011</t>
  </si>
  <si>
    <t>Sejmutí drnu jakékoliv tloušťky</t>
  </si>
  <si>
    <t>m2</t>
  </si>
  <si>
    <t>1801178221</t>
  </si>
  <si>
    <t>460030162</t>
  </si>
  <si>
    <t>Odstranění podkladu nebo krytu komunikace z betonu prostého tloušťky do 30 cm</t>
  </si>
  <si>
    <t>621357157</t>
  </si>
  <si>
    <t>4</t>
  </si>
  <si>
    <t>460150263</t>
  </si>
  <si>
    <t>Hloubení kabelových zapažených i nezapažených rýh ručně š 50 cm, hl 80 cm, v hornině tř 3</t>
  </si>
  <si>
    <t>1575283101</t>
  </si>
  <si>
    <t>32</t>
  </si>
  <si>
    <t>460270174</t>
  </si>
  <si>
    <t>Zazdění skříní nn bez koncového dílu hloubky do 30 cm, výšky 60 cm a šířky do 75 cm</t>
  </si>
  <si>
    <t>1076543145</t>
  </si>
  <si>
    <t>8</t>
  </si>
  <si>
    <t>460421001</t>
  </si>
  <si>
    <t>Lože kabelů z písku nebo štěrkopísku tl 5 cm nad kabel, bez zakrytí, šířky lože do 65 cm</t>
  </si>
  <si>
    <t>1904201265</t>
  </si>
  <si>
    <t>5</t>
  </si>
  <si>
    <t>460520162</t>
  </si>
  <si>
    <t>Montáž trubek ochranných plastových tuhých D do 50 mm uložených do rýhy</t>
  </si>
  <si>
    <t>486771305</t>
  </si>
  <si>
    <t>33</t>
  </si>
  <si>
    <t>34571362</t>
  </si>
  <si>
    <t>trubka elektroinstalační HDPE tuhá dvouplášťová korugovaná D 52/63 mm</t>
  </si>
  <si>
    <t>1436202887</t>
  </si>
  <si>
    <t>7</t>
  </si>
  <si>
    <t>460560263</t>
  </si>
  <si>
    <t>Zásyp rýh ručně šířky 50 cm, hloubky 80 cm, z horniny třídy 3</t>
  </si>
  <si>
    <t>1994135219</t>
  </si>
  <si>
    <t>11</t>
  </si>
  <si>
    <t>460650912</t>
  </si>
  <si>
    <t>Vyspravení krytu komunikací po překopech kamenivem obalovaným asfaltem tl 6 cm</t>
  </si>
  <si>
    <t>-1756443533</t>
  </si>
  <si>
    <t>12</t>
  </si>
  <si>
    <t>460680582</t>
  </si>
  <si>
    <t>Vysekání rýh pro montáž trubek a kabelů v cihelných zdech hloubky do 3 cm a šířky do 5 cm</t>
  </si>
  <si>
    <t>-1135421616</t>
  </si>
  <si>
    <t>VRN</t>
  </si>
  <si>
    <t>Vedlejší rozpočtové náklady</t>
  </si>
  <si>
    <t>34</t>
  </si>
  <si>
    <t>OST</t>
  </si>
  <si>
    <t>Výchozí revize</t>
  </si>
  <si>
    <t>-1387482447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</si>
</sst>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2" borderId="22" xfId="0" applyNumberFormat="1" applyFont="1" applyFill="1" applyBorder="1" applyAlignment="1" applyProtection="1">
      <alignment vertical="center"/>
      <protection locked="0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 /><Relationship Id="rId1" Type="http://schemas.openxmlformats.org/officeDocument/2006/relationships/hyperlink" Target="http://www.pro-rozpocty.cz/software-a-data/kros-4-ocenovani-a-rizeni-stavebni-vyroby/" TargetMode="External" 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 /><Relationship Id="rId1" Type="http://schemas.openxmlformats.org/officeDocument/2006/relationships/hyperlink" Target="http://www.pro-rozpocty.cz/software-a-data/kros-4-ocenovani-a-rizeni-stavebni-vyroby/" TargetMode="External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0.5" x14ac:dyDescent="0.1"/>
  <cols>
    <col min="1" max="1" width="8.2578125" customWidth="1"/>
    <col min="2" max="2" width="1.68359375" customWidth="1"/>
    <col min="3" max="3" width="4.2109375" customWidth="1"/>
    <col min="4" max="33" width="2.6953125" customWidth="1"/>
    <col min="34" max="34" width="3.37109375" customWidth="1"/>
    <col min="35" max="35" width="31.6875" customWidth="1"/>
    <col min="36" max="37" width="2.52734375" customWidth="1"/>
    <col min="38" max="38" width="8.2578125" customWidth="1"/>
    <col min="39" max="39" width="3.37109375" customWidth="1"/>
    <col min="40" max="40" width="13.31640625" customWidth="1"/>
    <col min="41" max="41" width="7.4140625" customWidth="1"/>
    <col min="42" max="42" width="4.2109375" customWidth="1"/>
    <col min="43" max="43" width="15.67578125" hidden="1" customWidth="1"/>
    <col min="44" max="44" width="13.65234375" customWidth="1"/>
    <col min="45" max="47" width="25.7890625" hidden="1" customWidth="1"/>
    <col min="48" max="49" width="21.7421875" hidden="1" customWidth="1"/>
    <col min="50" max="51" width="24.9453125" hidden="1" customWidth="1"/>
    <col min="52" max="52" width="21.7421875" hidden="1" customWidth="1"/>
    <col min="53" max="53" width="19.21484375" hidden="1" customWidth="1"/>
    <col min="54" max="54" width="24.9453125" hidden="1" customWidth="1"/>
    <col min="55" max="55" width="21.7421875" hidden="1" customWidth="1"/>
    <col min="56" max="56" width="19.21484375" hidden="1" customWidth="1"/>
    <col min="57" max="57" width="66.4140625" customWidth="1"/>
    <col min="71" max="91" width="9.26953125" hidden="1"/>
  </cols>
  <sheetData>
    <row r="1" spans="1:74" x14ac:dyDescent="0.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 x14ac:dyDescent="0.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3" t="s">
        <v>6</v>
      </c>
      <c r="BT2" s="13" t="s">
        <v>7</v>
      </c>
    </row>
    <row r="3" spans="1:74" ht="6.95" customHeight="1" x14ac:dyDescent="0.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 x14ac:dyDescent="0.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 x14ac:dyDescent="0.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45" t="s">
        <v>14</v>
      </c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46"/>
      <c r="X5" s="246"/>
      <c r="Y5" s="246"/>
      <c r="Z5" s="246"/>
      <c r="AA5" s="246"/>
      <c r="AB5" s="246"/>
      <c r="AC5" s="246"/>
      <c r="AD5" s="246"/>
      <c r="AE5" s="246"/>
      <c r="AF5" s="246"/>
      <c r="AG5" s="246"/>
      <c r="AH5" s="246"/>
      <c r="AI5" s="246"/>
      <c r="AJ5" s="246"/>
      <c r="AK5" s="246"/>
      <c r="AL5" s="246"/>
      <c r="AM5" s="246"/>
      <c r="AN5" s="246"/>
      <c r="AO5" s="246"/>
      <c r="AP5" s="18"/>
      <c r="AQ5" s="18"/>
      <c r="AR5" s="16"/>
      <c r="BE5" s="214" t="s">
        <v>15</v>
      </c>
      <c r="BS5" s="13" t="s">
        <v>6</v>
      </c>
    </row>
    <row r="6" spans="1:74" ht="36.950000000000003" customHeight="1" x14ac:dyDescent="0.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47" t="s">
        <v>17</v>
      </c>
      <c r="L6" s="246"/>
      <c r="M6" s="246"/>
      <c r="N6" s="246"/>
      <c r="O6" s="246"/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  <c r="AB6" s="246"/>
      <c r="AC6" s="246"/>
      <c r="AD6" s="246"/>
      <c r="AE6" s="246"/>
      <c r="AF6" s="246"/>
      <c r="AG6" s="246"/>
      <c r="AH6" s="246"/>
      <c r="AI6" s="246"/>
      <c r="AJ6" s="246"/>
      <c r="AK6" s="246"/>
      <c r="AL6" s="246"/>
      <c r="AM6" s="246"/>
      <c r="AN6" s="246"/>
      <c r="AO6" s="246"/>
      <c r="AP6" s="18"/>
      <c r="AQ6" s="18"/>
      <c r="AR6" s="16"/>
      <c r="BE6" s="215"/>
      <c r="BS6" s="13" t="s">
        <v>6</v>
      </c>
    </row>
    <row r="7" spans="1:74" ht="12" customHeight="1" x14ac:dyDescent="0.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15"/>
      <c r="BS7" s="13" t="s">
        <v>6</v>
      </c>
    </row>
    <row r="8" spans="1:74" ht="12" customHeight="1" x14ac:dyDescent="0.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15"/>
      <c r="BS8" s="13" t="s">
        <v>6</v>
      </c>
    </row>
    <row r="9" spans="1:74" ht="14.45" customHeight="1" x14ac:dyDescent="0.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15"/>
      <c r="BS9" s="13" t="s">
        <v>6</v>
      </c>
    </row>
    <row r="10" spans="1:74" ht="12" customHeight="1" x14ac:dyDescent="0.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15"/>
      <c r="BS10" s="13" t="s">
        <v>6</v>
      </c>
    </row>
    <row r="11" spans="1:74" ht="18.399999999999999" customHeight="1" x14ac:dyDescent="0.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15"/>
      <c r="BS11" s="13" t="s">
        <v>6</v>
      </c>
    </row>
    <row r="12" spans="1:74" ht="6.95" customHeight="1" x14ac:dyDescent="0.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15"/>
      <c r="BS12" s="13" t="s">
        <v>6</v>
      </c>
    </row>
    <row r="13" spans="1:74" ht="12" customHeight="1" x14ac:dyDescent="0.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28</v>
      </c>
      <c r="AO13" s="18"/>
      <c r="AP13" s="18"/>
      <c r="AQ13" s="18"/>
      <c r="AR13" s="16"/>
      <c r="BE13" s="215"/>
      <c r="BS13" s="13" t="s">
        <v>6</v>
      </c>
    </row>
    <row r="14" spans="1:74" ht="12.75" x14ac:dyDescent="0.1">
      <c r="B14" s="17"/>
      <c r="C14" s="18"/>
      <c r="D14" s="18"/>
      <c r="E14" s="248" t="s">
        <v>28</v>
      </c>
      <c r="F14" s="249"/>
      <c r="G14" s="249"/>
      <c r="H14" s="249"/>
      <c r="I14" s="249"/>
      <c r="J14" s="249"/>
      <c r="K14" s="249"/>
      <c r="L14" s="249"/>
      <c r="M14" s="249"/>
      <c r="N14" s="249"/>
      <c r="O14" s="249"/>
      <c r="P14" s="249"/>
      <c r="Q14" s="249"/>
      <c r="R14" s="249"/>
      <c r="S14" s="249"/>
      <c r="T14" s="249"/>
      <c r="U14" s="249"/>
      <c r="V14" s="249"/>
      <c r="W14" s="249"/>
      <c r="X14" s="249"/>
      <c r="Y14" s="249"/>
      <c r="Z14" s="249"/>
      <c r="AA14" s="249"/>
      <c r="AB14" s="249"/>
      <c r="AC14" s="249"/>
      <c r="AD14" s="249"/>
      <c r="AE14" s="249"/>
      <c r="AF14" s="249"/>
      <c r="AG14" s="249"/>
      <c r="AH14" s="249"/>
      <c r="AI14" s="249"/>
      <c r="AJ14" s="249"/>
      <c r="AK14" s="25" t="s">
        <v>26</v>
      </c>
      <c r="AL14" s="18"/>
      <c r="AM14" s="18"/>
      <c r="AN14" s="27" t="s">
        <v>28</v>
      </c>
      <c r="AO14" s="18"/>
      <c r="AP14" s="18"/>
      <c r="AQ14" s="18"/>
      <c r="AR14" s="16"/>
      <c r="BE14" s="215"/>
      <c r="BS14" s="13" t="s">
        <v>6</v>
      </c>
    </row>
    <row r="15" spans="1:74" ht="6.95" customHeight="1" x14ac:dyDescent="0.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15"/>
      <c r="BS15" s="13" t="s">
        <v>4</v>
      </c>
    </row>
    <row r="16" spans="1:74" ht="12" customHeight="1" x14ac:dyDescent="0.1">
      <c r="B16" s="17"/>
      <c r="C16" s="18"/>
      <c r="D16" s="25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15"/>
      <c r="BS16" s="13" t="s">
        <v>4</v>
      </c>
    </row>
    <row r="17" spans="2:71" ht="18.399999999999999" customHeight="1" x14ac:dyDescent="0.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15"/>
      <c r="BS17" s="13" t="s">
        <v>30</v>
      </c>
    </row>
    <row r="18" spans="2:71" ht="6.95" customHeight="1" x14ac:dyDescent="0.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15"/>
      <c r="BS18" s="13" t="s">
        <v>6</v>
      </c>
    </row>
    <row r="19" spans="2:71" ht="12" customHeight="1" x14ac:dyDescent="0.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15"/>
      <c r="BS19" s="13" t="s">
        <v>6</v>
      </c>
    </row>
    <row r="20" spans="2:71" ht="18.399999999999999" customHeight="1" x14ac:dyDescent="0.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15"/>
      <c r="BS20" s="13" t="s">
        <v>30</v>
      </c>
    </row>
    <row r="21" spans="2:71" ht="6.95" customHeight="1" x14ac:dyDescent="0.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15"/>
    </row>
    <row r="22" spans="2:71" ht="12" customHeight="1" x14ac:dyDescent="0.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15"/>
    </row>
    <row r="23" spans="2:71" ht="16.5" customHeight="1" x14ac:dyDescent="0.1">
      <c r="B23" s="17"/>
      <c r="C23" s="18"/>
      <c r="D23" s="18"/>
      <c r="E23" s="250" t="s">
        <v>1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50"/>
      <c r="S23" s="250"/>
      <c r="T23" s="250"/>
      <c r="U23" s="250"/>
      <c r="V23" s="250"/>
      <c r="W23" s="250"/>
      <c r="X23" s="250"/>
      <c r="Y23" s="250"/>
      <c r="Z23" s="250"/>
      <c r="AA23" s="250"/>
      <c r="AB23" s="250"/>
      <c r="AC23" s="250"/>
      <c r="AD23" s="250"/>
      <c r="AE23" s="250"/>
      <c r="AF23" s="250"/>
      <c r="AG23" s="250"/>
      <c r="AH23" s="250"/>
      <c r="AI23" s="250"/>
      <c r="AJ23" s="250"/>
      <c r="AK23" s="250"/>
      <c r="AL23" s="250"/>
      <c r="AM23" s="250"/>
      <c r="AN23" s="250"/>
      <c r="AO23" s="18"/>
      <c r="AP23" s="18"/>
      <c r="AQ23" s="18"/>
      <c r="AR23" s="16"/>
      <c r="BE23" s="215"/>
    </row>
    <row r="24" spans="2:71" ht="6.95" customHeight="1" x14ac:dyDescent="0.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15"/>
    </row>
    <row r="25" spans="2:71" ht="6.95" customHeight="1" x14ac:dyDescent="0.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15"/>
    </row>
    <row r="26" spans="2:71" s="1" customFormat="1" ht="25.9" customHeight="1" x14ac:dyDescent="0.1">
      <c r="B26" s="30"/>
      <c r="C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7">
        <f>ROUND(AG94,2)</f>
        <v>0</v>
      </c>
      <c r="AL26" s="218"/>
      <c r="AM26" s="218"/>
      <c r="AN26" s="218"/>
      <c r="AO26" s="218"/>
      <c r="AP26" s="31"/>
      <c r="AQ26" s="31"/>
      <c r="AR26" s="34"/>
      <c r="BE26" s="215"/>
    </row>
    <row r="27" spans="2:71" s="1" customFormat="1" ht="6.95" customHeight="1" x14ac:dyDescent="0.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15"/>
    </row>
    <row r="28" spans="2:71" s="1" customFormat="1" ht="12.75" x14ac:dyDescent="0.1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51" t="s">
        <v>34</v>
      </c>
      <c r="M28" s="251"/>
      <c r="N28" s="251"/>
      <c r="O28" s="251"/>
      <c r="P28" s="251"/>
      <c r="Q28" s="31"/>
      <c r="R28" s="31"/>
      <c r="S28" s="31"/>
      <c r="T28" s="31"/>
      <c r="U28" s="31"/>
      <c r="V28" s="31"/>
      <c r="W28" s="251" t="s">
        <v>35</v>
      </c>
      <c r="X28" s="251"/>
      <c r="Y28" s="251"/>
      <c r="Z28" s="251"/>
      <c r="AA28" s="251"/>
      <c r="AB28" s="251"/>
      <c r="AC28" s="251"/>
      <c r="AD28" s="251"/>
      <c r="AE28" s="251"/>
      <c r="AF28" s="31"/>
      <c r="AG28" s="31"/>
      <c r="AH28" s="31"/>
      <c r="AI28" s="31"/>
      <c r="AJ28" s="31"/>
      <c r="AK28" s="251" t="s">
        <v>36</v>
      </c>
      <c r="AL28" s="251"/>
      <c r="AM28" s="251"/>
      <c r="AN28" s="251"/>
      <c r="AO28" s="251"/>
      <c r="AP28" s="31"/>
      <c r="AQ28" s="31"/>
      <c r="AR28" s="34"/>
      <c r="BE28" s="215"/>
    </row>
    <row r="29" spans="2:71" s="2" customFormat="1" ht="14.45" customHeight="1" x14ac:dyDescent="0.1">
      <c r="B29" s="35"/>
      <c r="C29" s="36"/>
      <c r="D29" s="25" t="s">
        <v>37</v>
      </c>
      <c r="E29" s="36"/>
      <c r="F29" s="25" t="s">
        <v>38</v>
      </c>
      <c r="G29" s="36"/>
      <c r="H29" s="36"/>
      <c r="I29" s="36"/>
      <c r="J29" s="36"/>
      <c r="K29" s="36"/>
      <c r="L29" s="252">
        <v>0.21</v>
      </c>
      <c r="M29" s="213"/>
      <c r="N29" s="213"/>
      <c r="O29" s="213"/>
      <c r="P29" s="213"/>
      <c r="Q29" s="36"/>
      <c r="R29" s="36"/>
      <c r="S29" s="36"/>
      <c r="T29" s="36"/>
      <c r="U29" s="36"/>
      <c r="V29" s="36"/>
      <c r="W29" s="212">
        <f>ROUND(AZ94, 2)</f>
        <v>0</v>
      </c>
      <c r="X29" s="213"/>
      <c r="Y29" s="213"/>
      <c r="Z29" s="213"/>
      <c r="AA29" s="213"/>
      <c r="AB29" s="213"/>
      <c r="AC29" s="213"/>
      <c r="AD29" s="213"/>
      <c r="AE29" s="213"/>
      <c r="AF29" s="36"/>
      <c r="AG29" s="36"/>
      <c r="AH29" s="36"/>
      <c r="AI29" s="36"/>
      <c r="AJ29" s="36"/>
      <c r="AK29" s="212">
        <f>ROUND(AV94, 2)</f>
        <v>0</v>
      </c>
      <c r="AL29" s="213"/>
      <c r="AM29" s="213"/>
      <c r="AN29" s="213"/>
      <c r="AO29" s="213"/>
      <c r="AP29" s="36"/>
      <c r="AQ29" s="36"/>
      <c r="AR29" s="37"/>
      <c r="BE29" s="216"/>
    </row>
    <row r="30" spans="2:71" s="2" customFormat="1" ht="14.45" customHeight="1" x14ac:dyDescent="0.1">
      <c r="B30" s="35"/>
      <c r="C30" s="36"/>
      <c r="D30" s="36"/>
      <c r="E30" s="36"/>
      <c r="F30" s="25" t="s">
        <v>39</v>
      </c>
      <c r="G30" s="36"/>
      <c r="H30" s="36"/>
      <c r="I30" s="36"/>
      <c r="J30" s="36"/>
      <c r="K30" s="36"/>
      <c r="L30" s="252">
        <v>0.15</v>
      </c>
      <c r="M30" s="213"/>
      <c r="N30" s="213"/>
      <c r="O30" s="213"/>
      <c r="P30" s="213"/>
      <c r="Q30" s="36"/>
      <c r="R30" s="36"/>
      <c r="S30" s="36"/>
      <c r="T30" s="36"/>
      <c r="U30" s="36"/>
      <c r="V30" s="36"/>
      <c r="W30" s="212">
        <f>ROUND(BA94, 2)</f>
        <v>0</v>
      </c>
      <c r="X30" s="213"/>
      <c r="Y30" s="213"/>
      <c r="Z30" s="213"/>
      <c r="AA30" s="213"/>
      <c r="AB30" s="213"/>
      <c r="AC30" s="213"/>
      <c r="AD30" s="213"/>
      <c r="AE30" s="213"/>
      <c r="AF30" s="36"/>
      <c r="AG30" s="36"/>
      <c r="AH30" s="36"/>
      <c r="AI30" s="36"/>
      <c r="AJ30" s="36"/>
      <c r="AK30" s="212">
        <f>ROUND(AW94, 2)</f>
        <v>0</v>
      </c>
      <c r="AL30" s="213"/>
      <c r="AM30" s="213"/>
      <c r="AN30" s="213"/>
      <c r="AO30" s="213"/>
      <c r="AP30" s="36"/>
      <c r="AQ30" s="36"/>
      <c r="AR30" s="37"/>
      <c r="BE30" s="216"/>
    </row>
    <row r="31" spans="2:71" s="2" customFormat="1" ht="14.45" hidden="1" customHeight="1" x14ac:dyDescent="0.1">
      <c r="B31" s="35"/>
      <c r="C31" s="36"/>
      <c r="D31" s="36"/>
      <c r="E31" s="36"/>
      <c r="F31" s="25" t="s">
        <v>40</v>
      </c>
      <c r="G31" s="36"/>
      <c r="H31" s="36"/>
      <c r="I31" s="36"/>
      <c r="J31" s="36"/>
      <c r="K31" s="36"/>
      <c r="L31" s="252">
        <v>0.21</v>
      </c>
      <c r="M31" s="213"/>
      <c r="N31" s="213"/>
      <c r="O31" s="213"/>
      <c r="P31" s="213"/>
      <c r="Q31" s="36"/>
      <c r="R31" s="36"/>
      <c r="S31" s="36"/>
      <c r="T31" s="36"/>
      <c r="U31" s="36"/>
      <c r="V31" s="36"/>
      <c r="W31" s="212">
        <f>ROUND(BB94, 2)</f>
        <v>0</v>
      </c>
      <c r="X31" s="213"/>
      <c r="Y31" s="213"/>
      <c r="Z31" s="213"/>
      <c r="AA31" s="213"/>
      <c r="AB31" s="213"/>
      <c r="AC31" s="213"/>
      <c r="AD31" s="213"/>
      <c r="AE31" s="213"/>
      <c r="AF31" s="36"/>
      <c r="AG31" s="36"/>
      <c r="AH31" s="36"/>
      <c r="AI31" s="36"/>
      <c r="AJ31" s="36"/>
      <c r="AK31" s="212">
        <v>0</v>
      </c>
      <c r="AL31" s="213"/>
      <c r="AM31" s="213"/>
      <c r="AN31" s="213"/>
      <c r="AO31" s="213"/>
      <c r="AP31" s="36"/>
      <c r="AQ31" s="36"/>
      <c r="AR31" s="37"/>
      <c r="BE31" s="216"/>
    </row>
    <row r="32" spans="2:71" s="2" customFormat="1" ht="14.45" hidden="1" customHeight="1" x14ac:dyDescent="0.1">
      <c r="B32" s="35"/>
      <c r="C32" s="36"/>
      <c r="D32" s="36"/>
      <c r="E32" s="36"/>
      <c r="F32" s="25" t="s">
        <v>41</v>
      </c>
      <c r="G32" s="36"/>
      <c r="H32" s="36"/>
      <c r="I32" s="36"/>
      <c r="J32" s="36"/>
      <c r="K32" s="36"/>
      <c r="L32" s="252">
        <v>0.15</v>
      </c>
      <c r="M32" s="213"/>
      <c r="N32" s="213"/>
      <c r="O32" s="213"/>
      <c r="P32" s="213"/>
      <c r="Q32" s="36"/>
      <c r="R32" s="36"/>
      <c r="S32" s="36"/>
      <c r="T32" s="36"/>
      <c r="U32" s="36"/>
      <c r="V32" s="36"/>
      <c r="W32" s="212">
        <f>ROUND(BC94, 2)</f>
        <v>0</v>
      </c>
      <c r="X32" s="213"/>
      <c r="Y32" s="213"/>
      <c r="Z32" s="213"/>
      <c r="AA32" s="213"/>
      <c r="AB32" s="213"/>
      <c r="AC32" s="213"/>
      <c r="AD32" s="213"/>
      <c r="AE32" s="213"/>
      <c r="AF32" s="36"/>
      <c r="AG32" s="36"/>
      <c r="AH32" s="36"/>
      <c r="AI32" s="36"/>
      <c r="AJ32" s="36"/>
      <c r="AK32" s="212">
        <v>0</v>
      </c>
      <c r="AL32" s="213"/>
      <c r="AM32" s="213"/>
      <c r="AN32" s="213"/>
      <c r="AO32" s="213"/>
      <c r="AP32" s="36"/>
      <c r="AQ32" s="36"/>
      <c r="AR32" s="37"/>
      <c r="BE32" s="216"/>
    </row>
    <row r="33" spans="2:57" s="2" customFormat="1" ht="14.45" hidden="1" customHeight="1" x14ac:dyDescent="0.1">
      <c r="B33" s="35"/>
      <c r="C33" s="36"/>
      <c r="D33" s="36"/>
      <c r="E33" s="36"/>
      <c r="F33" s="25" t="s">
        <v>42</v>
      </c>
      <c r="G33" s="36"/>
      <c r="H33" s="36"/>
      <c r="I33" s="36"/>
      <c r="J33" s="36"/>
      <c r="K33" s="36"/>
      <c r="L33" s="252">
        <v>0</v>
      </c>
      <c r="M33" s="213"/>
      <c r="N33" s="213"/>
      <c r="O33" s="213"/>
      <c r="P33" s="213"/>
      <c r="Q33" s="36"/>
      <c r="R33" s="36"/>
      <c r="S33" s="36"/>
      <c r="T33" s="36"/>
      <c r="U33" s="36"/>
      <c r="V33" s="36"/>
      <c r="W33" s="212">
        <f>ROUND(BD94, 2)</f>
        <v>0</v>
      </c>
      <c r="X33" s="213"/>
      <c r="Y33" s="213"/>
      <c r="Z33" s="213"/>
      <c r="AA33" s="213"/>
      <c r="AB33" s="213"/>
      <c r="AC33" s="213"/>
      <c r="AD33" s="213"/>
      <c r="AE33" s="213"/>
      <c r="AF33" s="36"/>
      <c r="AG33" s="36"/>
      <c r="AH33" s="36"/>
      <c r="AI33" s="36"/>
      <c r="AJ33" s="36"/>
      <c r="AK33" s="212">
        <v>0</v>
      </c>
      <c r="AL33" s="213"/>
      <c r="AM33" s="213"/>
      <c r="AN33" s="213"/>
      <c r="AO33" s="213"/>
      <c r="AP33" s="36"/>
      <c r="AQ33" s="36"/>
      <c r="AR33" s="37"/>
      <c r="BE33" s="216"/>
    </row>
    <row r="34" spans="2:57" s="1" customFormat="1" ht="6.95" customHeight="1" x14ac:dyDescent="0.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15"/>
    </row>
    <row r="35" spans="2:57" s="1" customFormat="1" ht="25.9" customHeight="1" x14ac:dyDescent="0.1"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19" t="s">
        <v>45</v>
      </c>
      <c r="Y35" s="220"/>
      <c r="Z35" s="220"/>
      <c r="AA35" s="220"/>
      <c r="AB35" s="220"/>
      <c r="AC35" s="40"/>
      <c r="AD35" s="40"/>
      <c r="AE35" s="40"/>
      <c r="AF35" s="40"/>
      <c r="AG35" s="40"/>
      <c r="AH35" s="40"/>
      <c r="AI35" s="40"/>
      <c r="AJ35" s="40"/>
      <c r="AK35" s="221">
        <f>SUM(AK26:AK33)</f>
        <v>0</v>
      </c>
      <c r="AL35" s="220"/>
      <c r="AM35" s="220"/>
      <c r="AN35" s="220"/>
      <c r="AO35" s="222"/>
      <c r="AP35" s="38"/>
      <c r="AQ35" s="38"/>
      <c r="AR35" s="34"/>
    </row>
    <row r="36" spans="2:57" s="1" customFormat="1" ht="6.95" customHeight="1" x14ac:dyDescent="0.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14.45" customHeight="1" x14ac:dyDescent="0.1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4"/>
    </row>
    <row r="38" spans="2:57" ht="14.45" customHeight="1" x14ac:dyDescent="0.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2:57" ht="14.45" customHeight="1" x14ac:dyDescent="0.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2:57" ht="14.45" customHeight="1" x14ac:dyDescent="0.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2:57" ht="14.45" customHeight="1" x14ac:dyDescent="0.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2:57" ht="14.45" customHeight="1" x14ac:dyDescent="0.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2:57" ht="14.45" customHeight="1" x14ac:dyDescent="0.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2:57" ht="14.45" customHeight="1" x14ac:dyDescent="0.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2:57" ht="14.45" customHeight="1" x14ac:dyDescent="0.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2:57" ht="14.45" customHeight="1" x14ac:dyDescent="0.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2:57" ht="14.45" customHeight="1" x14ac:dyDescent="0.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2:57" ht="14.45" customHeight="1" x14ac:dyDescent="0.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2:44" s="1" customFormat="1" ht="14.45" customHeight="1" x14ac:dyDescent="0.1">
      <c r="B49" s="30"/>
      <c r="C49" s="3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P49" s="31"/>
      <c r="AQ49" s="31"/>
      <c r="AR49" s="34"/>
    </row>
    <row r="50" spans="2:44" x14ac:dyDescent="0.1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2:44" x14ac:dyDescent="0.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2:44" x14ac:dyDescent="0.1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2:44" x14ac:dyDescent="0.1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2:44" x14ac:dyDescent="0.1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2:44" x14ac:dyDescent="0.1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2:44" x14ac:dyDescent="0.1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2:44" x14ac:dyDescent="0.1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2:44" x14ac:dyDescent="0.1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2:44" x14ac:dyDescent="0.1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2:44" s="1" customFormat="1" ht="12.75" x14ac:dyDescent="0.1">
      <c r="B60" s="30"/>
      <c r="C60" s="31"/>
      <c r="D60" s="44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4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4" t="s">
        <v>48</v>
      </c>
      <c r="AI60" s="33"/>
      <c r="AJ60" s="33"/>
      <c r="AK60" s="33"/>
      <c r="AL60" s="33"/>
      <c r="AM60" s="44" t="s">
        <v>49</v>
      </c>
      <c r="AN60" s="33"/>
      <c r="AO60" s="33"/>
      <c r="AP60" s="31"/>
      <c r="AQ60" s="31"/>
      <c r="AR60" s="34"/>
    </row>
    <row r="61" spans="2:44" x14ac:dyDescent="0.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2:44" x14ac:dyDescent="0.1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2:44" x14ac:dyDescent="0.1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2:44" s="1" customFormat="1" ht="12.75" x14ac:dyDescent="0.1">
      <c r="B64" s="30"/>
      <c r="C64" s="31"/>
      <c r="D64" s="42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51</v>
      </c>
      <c r="AI64" s="43"/>
      <c r="AJ64" s="43"/>
      <c r="AK64" s="43"/>
      <c r="AL64" s="43"/>
      <c r="AM64" s="43"/>
      <c r="AN64" s="43"/>
      <c r="AO64" s="43"/>
      <c r="AP64" s="31"/>
      <c r="AQ64" s="31"/>
      <c r="AR64" s="34"/>
    </row>
    <row r="65" spans="2:44" x14ac:dyDescent="0.1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2:44" x14ac:dyDescent="0.1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2:44" x14ac:dyDescent="0.1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2:44" x14ac:dyDescent="0.1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2:44" x14ac:dyDescent="0.1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2:44" x14ac:dyDescent="0.1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2:44" x14ac:dyDescent="0.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2:44" x14ac:dyDescent="0.1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2:44" x14ac:dyDescent="0.1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2:44" x14ac:dyDescent="0.1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2:44" s="1" customFormat="1" ht="12.75" x14ac:dyDescent="0.1">
      <c r="B75" s="30"/>
      <c r="C75" s="31"/>
      <c r="D75" s="44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4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4" t="s">
        <v>48</v>
      </c>
      <c r="AI75" s="33"/>
      <c r="AJ75" s="33"/>
      <c r="AK75" s="33"/>
      <c r="AL75" s="33"/>
      <c r="AM75" s="44" t="s">
        <v>49</v>
      </c>
      <c r="AN75" s="33"/>
      <c r="AO75" s="33"/>
      <c r="AP75" s="31"/>
      <c r="AQ75" s="31"/>
      <c r="AR75" s="34"/>
    </row>
    <row r="76" spans="2:44" s="1" customFormat="1" x14ac:dyDescent="0.1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4"/>
    </row>
    <row r="77" spans="2:44" s="1" customFormat="1" ht="6.95" customHeight="1" x14ac:dyDescent="0.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4"/>
    </row>
    <row r="81" spans="1:91" s="1" customFormat="1" ht="6.95" customHeight="1" x14ac:dyDescent="0.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4"/>
    </row>
    <row r="82" spans="1:91" s="1" customFormat="1" ht="24.95" customHeight="1" x14ac:dyDescent="0.1">
      <c r="B82" s="30"/>
      <c r="C82" s="19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4"/>
    </row>
    <row r="83" spans="1:91" s="1" customFormat="1" ht="6.95" customHeight="1" x14ac:dyDescent="0.1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4"/>
    </row>
    <row r="84" spans="1:91" s="3" customFormat="1" ht="12" customHeight="1" x14ac:dyDescent="0.1">
      <c r="B84" s="49"/>
      <c r="C84" s="25" t="s">
        <v>13</v>
      </c>
      <c r="D84" s="50"/>
      <c r="E84" s="50"/>
      <c r="F84" s="50"/>
      <c r="G84" s="50"/>
      <c r="H84" s="50"/>
      <c r="I84" s="50"/>
      <c r="J84" s="50"/>
      <c r="K84" s="50"/>
      <c r="L84" s="50" t="str">
        <f>K5</f>
        <v>BDHKovo</v>
      </c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1"/>
    </row>
    <row r="85" spans="1:91" s="4" customFormat="1" ht="36.950000000000003" customHeight="1" x14ac:dyDescent="0.1">
      <c r="B85" s="52"/>
      <c r="C85" s="53" t="s">
        <v>16</v>
      </c>
      <c r="D85" s="54"/>
      <c r="E85" s="54"/>
      <c r="F85" s="54"/>
      <c r="G85" s="54"/>
      <c r="H85" s="54"/>
      <c r="I85" s="54"/>
      <c r="J85" s="54"/>
      <c r="K85" s="54"/>
      <c r="L85" s="226" t="str">
        <f>K6</f>
        <v>Nová kabelová přípojka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P85" s="54"/>
      <c r="AQ85" s="54"/>
      <c r="AR85" s="55"/>
    </row>
    <row r="86" spans="1:91" s="1" customFormat="1" ht="6.95" customHeight="1" x14ac:dyDescent="0.1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4"/>
    </row>
    <row r="87" spans="1:91" s="1" customFormat="1" ht="12" customHeight="1" x14ac:dyDescent="0.1">
      <c r="B87" s="30"/>
      <c r="C87" s="25" t="s">
        <v>20</v>
      </c>
      <c r="D87" s="31"/>
      <c r="E87" s="31"/>
      <c r="F87" s="31"/>
      <c r="G87" s="31"/>
      <c r="H87" s="31"/>
      <c r="I87" s="31"/>
      <c r="J87" s="31"/>
      <c r="K87" s="31"/>
      <c r="L87" s="56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5" t="s">
        <v>22</v>
      </c>
      <c r="AJ87" s="31"/>
      <c r="AK87" s="31"/>
      <c r="AL87" s="31"/>
      <c r="AM87" s="228" t="str">
        <f>IF(AN8= "","",AN8)</f>
        <v>24. 2. 2019</v>
      </c>
      <c r="AN87" s="228"/>
      <c r="AO87" s="31"/>
      <c r="AP87" s="31"/>
      <c r="AQ87" s="31"/>
      <c r="AR87" s="34"/>
    </row>
    <row r="88" spans="1:91" s="1" customFormat="1" ht="6.95" customHeight="1" x14ac:dyDescent="0.1"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4"/>
    </row>
    <row r="89" spans="1:91" s="1" customFormat="1" ht="15.2" customHeight="1" x14ac:dyDescent="0.1">
      <c r="B89" s="30"/>
      <c r="C89" s="25" t="s">
        <v>24</v>
      </c>
      <c r="D89" s="31"/>
      <c r="E89" s="31"/>
      <c r="F89" s="31"/>
      <c r="G89" s="31"/>
      <c r="H89" s="31"/>
      <c r="I89" s="31"/>
      <c r="J89" s="31"/>
      <c r="K89" s="31"/>
      <c r="L89" s="50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5" t="s">
        <v>29</v>
      </c>
      <c r="AJ89" s="31"/>
      <c r="AK89" s="31"/>
      <c r="AL89" s="31"/>
      <c r="AM89" s="224" t="str">
        <f>IF(E17="","",E17)</f>
        <v xml:space="preserve"> </v>
      </c>
      <c r="AN89" s="225"/>
      <c r="AO89" s="225"/>
      <c r="AP89" s="225"/>
      <c r="AQ89" s="31"/>
      <c r="AR89" s="34"/>
      <c r="AS89" s="229" t="s">
        <v>53</v>
      </c>
      <c r="AT89" s="230"/>
      <c r="AU89" s="58"/>
      <c r="AV89" s="58"/>
      <c r="AW89" s="58"/>
      <c r="AX89" s="58"/>
      <c r="AY89" s="58"/>
      <c r="AZ89" s="58"/>
      <c r="BA89" s="58"/>
      <c r="BB89" s="58"/>
      <c r="BC89" s="58"/>
      <c r="BD89" s="59"/>
    </row>
    <row r="90" spans="1:91" s="1" customFormat="1" ht="15.2" customHeight="1" x14ac:dyDescent="0.1">
      <c r="B90" s="30"/>
      <c r="C90" s="25" t="s">
        <v>27</v>
      </c>
      <c r="D90" s="31"/>
      <c r="E90" s="31"/>
      <c r="F90" s="31"/>
      <c r="G90" s="31"/>
      <c r="H90" s="31"/>
      <c r="I90" s="31"/>
      <c r="J90" s="31"/>
      <c r="K90" s="31"/>
      <c r="L90" s="50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5" t="s">
        <v>31</v>
      </c>
      <c r="AJ90" s="31"/>
      <c r="AK90" s="31"/>
      <c r="AL90" s="31"/>
      <c r="AM90" s="224" t="str">
        <f>IF(E20="","",E20)</f>
        <v xml:space="preserve"> </v>
      </c>
      <c r="AN90" s="225"/>
      <c r="AO90" s="225"/>
      <c r="AP90" s="225"/>
      <c r="AQ90" s="31"/>
      <c r="AR90" s="34"/>
      <c r="AS90" s="231"/>
      <c r="AT90" s="232"/>
      <c r="AU90" s="60"/>
      <c r="AV90" s="60"/>
      <c r="AW90" s="60"/>
      <c r="AX90" s="60"/>
      <c r="AY90" s="60"/>
      <c r="AZ90" s="60"/>
      <c r="BA90" s="60"/>
      <c r="BB90" s="60"/>
      <c r="BC90" s="60"/>
      <c r="BD90" s="61"/>
    </row>
    <row r="91" spans="1:91" s="1" customFormat="1" ht="10.9" customHeight="1" x14ac:dyDescent="0.1"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4"/>
      <c r="AS91" s="233"/>
      <c r="AT91" s="234"/>
      <c r="AU91" s="62"/>
      <c r="AV91" s="62"/>
      <c r="AW91" s="62"/>
      <c r="AX91" s="62"/>
      <c r="AY91" s="62"/>
      <c r="AZ91" s="62"/>
      <c r="BA91" s="62"/>
      <c r="BB91" s="62"/>
      <c r="BC91" s="62"/>
      <c r="BD91" s="63"/>
    </row>
    <row r="92" spans="1:91" s="1" customFormat="1" ht="29.25" customHeight="1" x14ac:dyDescent="0.15">
      <c r="B92" s="30"/>
      <c r="C92" s="235" t="s">
        <v>54</v>
      </c>
      <c r="D92" s="236"/>
      <c r="E92" s="236"/>
      <c r="F92" s="236"/>
      <c r="G92" s="236"/>
      <c r="H92" s="64"/>
      <c r="I92" s="237" t="s">
        <v>55</v>
      </c>
      <c r="J92" s="236"/>
      <c r="K92" s="236"/>
      <c r="L92" s="236"/>
      <c r="M92" s="236"/>
      <c r="N92" s="236"/>
      <c r="O92" s="236"/>
      <c r="P92" s="236"/>
      <c r="Q92" s="236"/>
      <c r="R92" s="236"/>
      <c r="S92" s="236"/>
      <c r="T92" s="236"/>
      <c r="U92" s="236"/>
      <c r="V92" s="236"/>
      <c r="W92" s="236"/>
      <c r="X92" s="236"/>
      <c r="Y92" s="236"/>
      <c r="Z92" s="236"/>
      <c r="AA92" s="236"/>
      <c r="AB92" s="236"/>
      <c r="AC92" s="236"/>
      <c r="AD92" s="236"/>
      <c r="AE92" s="236"/>
      <c r="AF92" s="236"/>
      <c r="AG92" s="238" t="s">
        <v>56</v>
      </c>
      <c r="AH92" s="236"/>
      <c r="AI92" s="236"/>
      <c r="AJ92" s="236"/>
      <c r="AK92" s="236"/>
      <c r="AL92" s="236"/>
      <c r="AM92" s="236"/>
      <c r="AN92" s="237" t="s">
        <v>57</v>
      </c>
      <c r="AO92" s="236"/>
      <c r="AP92" s="239"/>
      <c r="AQ92" s="65" t="s">
        <v>58</v>
      </c>
      <c r="AR92" s="34"/>
      <c r="AS92" s="66" t="s">
        <v>59</v>
      </c>
      <c r="AT92" s="67" t="s">
        <v>60</v>
      </c>
      <c r="AU92" s="67" t="s">
        <v>61</v>
      </c>
      <c r="AV92" s="67" t="s">
        <v>62</v>
      </c>
      <c r="AW92" s="67" t="s">
        <v>63</v>
      </c>
      <c r="AX92" s="67" t="s">
        <v>64</v>
      </c>
      <c r="AY92" s="67" t="s">
        <v>65</v>
      </c>
      <c r="AZ92" s="67" t="s">
        <v>66</v>
      </c>
      <c r="BA92" s="67" t="s">
        <v>67</v>
      </c>
      <c r="BB92" s="67" t="s">
        <v>68</v>
      </c>
      <c r="BC92" s="67" t="s">
        <v>69</v>
      </c>
      <c r="BD92" s="68" t="s">
        <v>70</v>
      </c>
    </row>
    <row r="93" spans="1:91" s="1" customFormat="1" ht="10.9" customHeight="1" x14ac:dyDescent="0.1"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4"/>
      <c r="AS93" s="69"/>
      <c r="AT93" s="70"/>
      <c r="AU93" s="70"/>
      <c r="AV93" s="70"/>
      <c r="AW93" s="70"/>
      <c r="AX93" s="70"/>
      <c r="AY93" s="70"/>
      <c r="AZ93" s="70"/>
      <c r="BA93" s="70"/>
      <c r="BB93" s="70"/>
      <c r="BC93" s="70"/>
      <c r="BD93" s="71"/>
    </row>
    <row r="94" spans="1:91" s="5" customFormat="1" ht="32.450000000000003" customHeight="1" x14ac:dyDescent="0.1">
      <c r="B94" s="72"/>
      <c r="C94" s="73" t="s">
        <v>71</v>
      </c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  <c r="AA94" s="74"/>
      <c r="AB94" s="74"/>
      <c r="AC94" s="74"/>
      <c r="AD94" s="74"/>
      <c r="AE94" s="74"/>
      <c r="AF94" s="74"/>
      <c r="AG94" s="243">
        <f>ROUND(AG95,2)</f>
        <v>0</v>
      </c>
      <c r="AH94" s="243"/>
      <c r="AI94" s="243"/>
      <c r="AJ94" s="243"/>
      <c r="AK94" s="243"/>
      <c r="AL94" s="243"/>
      <c r="AM94" s="243"/>
      <c r="AN94" s="244">
        <f>SUM(AG94,AT94)</f>
        <v>0</v>
      </c>
      <c r="AO94" s="244"/>
      <c r="AP94" s="244"/>
      <c r="AQ94" s="76" t="s">
        <v>1</v>
      </c>
      <c r="AR94" s="77"/>
      <c r="AS94" s="78">
        <f>ROUND(AS95,2)</f>
        <v>0</v>
      </c>
      <c r="AT94" s="79">
        <f>ROUND(SUM(AV94:AW94),2)</f>
        <v>0</v>
      </c>
      <c r="AU94" s="80">
        <f>ROUND(AU95,5)</f>
        <v>0</v>
      </c>
      <c r="AV94" s="79">
        <f>ROUND(AZ94*L29,2)</f>
        <v>0</v>
      </c>
      <c r="AW94" s="79">
        <f>ROUND(BA94*L30,2)</f>
        <v>0</v>
      </c>
      <c r="AX94" s="79">
        <f>ROUND(BB94*L29,2)</f>
        <v>0</v>
      </c>
      <c r="AY94" s="79">
        <f>ROUND(BC94*L30,2)</f>
        <v>0</v>
      </c>
      <c r="AZ94" s="79">
        <f>ROUND(AZ95,2)</f>
        <v>0</v>
      </c>
      <c r="BA94" s="79">
        <f>ROUND(BA95,2)</f>
        <v>0</v>
      </c>
      <c r="BB94" s="79">
        <f>ROUND(BB95,2)</f>
        <v>0</v>
      </c>
      <c r="BC94" s="79">
        <f>ROUND(BC95,2)</f>
        <v>0</v>
      </c>
      <c r="BD94" s="81">
        <f>ROUND(BD95,2)</f>
        <v>0</v>
      </c>
      <c r="BS94" s="82" t="s">
        <v>72</v>
      </c>
      <c r="BT94" s="82" t="s">
        <v>73</v>
      </c>
      <c r="BU94" s="83" t="s">
        <v>74</v>
      </c>
      <c r="BV94" s="82" t="s">
        <v>75</v>
      </c>
      <c r="BW94" s="82" t="s">
        <v>5</v>
      </c>
      <c r="BX94" s="82" t="s">
        <v>76</v>
      </c>
      <c r="CL94" s="82" t="s">
        <v>1</v>
      </c>
    </row>
    <row r="95" spans="1:91" s="6" customFormat="1" ht="16.5" customHeight="1" x14ac:dyDescent="0.1">
      <c r="A95" s="84" t="s">
        <v>77</v>
      </c>
      <c r="B95" s="85"/>
      <c r="C95" s="86"/>
      <c r="D95" s="242" t="s">
        <v>78</v>
      </c>
      <c r="E95" s="242"/>
      <c r="F95" s="242"/>
      <c r="G95" s="242"/>
      <c r="H95" s="242"/>
      <c r="I95" s="87"/>
      <c r="J95" s="242" t="s">
        <v>79</v>
      </c>
      <c r="K95" s="242"/>
      <c r="L95" s="242"/>
      <c r="M95" s="242"/>
      <c r="N95" s="242"/>
      <c r="O95" s="242"/>
      <c r="P95" s="242"/>
      <c r="Q95" s="242"/>
      <c r="R95" s="242"/>
      <c r="S95" s="242"/>
      <c r="T95" s="242"/>
      <c r="U95" s="242"/>
      <c r="V95" s="242"/>
      <c r="W95" s="242"/>
      <c r="X95" s="242"/>
      <c r="Y95" s="242"/>
      <c r="Z95" s="242"/>
      <c r="AA95" s="242"/>
      <c r="AB95" s="242"/>
      <c r="AC95" s="242"/>
      <c r="AD95" s="242"/>
      <c r="AE95" s="242"/>
      <c r="AF95" s="242"/>
      <c r="AG95" s="240">
        <f>'S01 - Kabelová přípojka'!J30</f>
        <v>0</v>
      </c>
      <c r="AH95" s="241"/>
      <c r="AI95" s="241"/>
      <c r="AJ95" s="241"/>
      <c r="AK95" s="241"/>
      <c r="AL95" s="241"/>
      <c r="AM95" s="241"/>
      <c r="AN95" s="240">
        <f>SUM(AG95,AT95)</f>
        <v>0</v>
      </c>
      <c r="AO95" s="241"/>
      <c r="AP95" s="241"/>
      <c r="AQ95" s="88" t="s">
        <v>80</v>
      </c>
      <c r="AR95" s="89"/>
      <c r="AS95" s="90">
        <v>0</v>
      </c>
      <c r="AT95" s="91">
        <f>ROUND(SUM(AV95:AW95),2)</f>
        <v>0</v>
      </c>
      <c r="AU95" s="92">
        <f>'S01 - Kabelová přípojka'!P121</f>
        <v>0</v>
      </c>
      <c r="AV95" s="91">
        <f>'S01 - Kabelová přípojka'!J33</f>
        <v>0</v>
      </c>
      <c r="AW95" s="91">
        <f>'S01 - Kabelová přípojka'!J34</f>
        <v>0</v>
      </c>
      <c r="AX95" s="91">
        <f>'S01 - Kabelová přípojka'!J35</f>
        <v>0</v>
      </c>
      <c r="AY95" s="91">
        <f>'S01 - Kabelová přípojka'!J36</f>
        <v>0</v>
      </c>
      <c r="AZ95" s="91">
        <f>'S01 - Kabelová přípojka'!F33</f>
        <v>0</v>
      </c>
      <c r="BA95" s="91">
        <f>'S01 - Kabelová přípojka'!F34</f>
        <v>0</v>
      </c>
      <c r="BB95" s="91">
        <f>'S01 - Kabelová přípojka'!F35</f>
        <v>0</v>
      </c>
      <c r="BC95" s="91">
        <f>'S01 - Kabelová přípojka'!F36</f>
        <v>0</v>
      </c>
      <c r="BD95" s="93">
        <f>'S01 - Kabelová přípojka'!F37</f>
        <v>0</v>
      </c>
      <c r="BT95" s="94" t="s">
        <v>81</v>
      </c>
      <c r="BV95" s="94" t="s">
        <v>75</v>
      </c>
      <c r="BW95" s="94" t="s">
        <v>82</v>
      </c>
      <c r="BX95" s="94" t="s">
        <v>5</v>
      </c>
      <c r="CL95" s="94" t="s">
        <v>1</v>
      </c>
      <c r="CM95" s="94" t="s">
        <v>83</v>
      </c>
    </row>
    <row r="96" spans="1:91" s="1" customFormat="1" ht="30" customHeight="1" x14ac:dyDescent="0.1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4"/>
    </row>
    <row r="97" spans="2:44" s="1" customFormat="1" ht="6.95" customHeight="1" x14ac:dyDescent="0.1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4"/>
    </row>
  </sheetData>
  <sheetProtection algorithmName="SHA-512" hashValue="Peo81MP2F8R1vUeAGobKYC77NkMg5fOcYHt/iGKh3QHb00vXF30xAw3Ljlnp2o4uFyCujz9R5DUrcqtLl0jEsw==" saltValue="CqvwR33VUWd0EoKBPo0Jdeqz/TgyzweKM/1sIcK4Ap/qjqVsZ2b+/ka3yzuXGXYZHwZpujEYRZd7fo+0xddhWQ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01 - Kabelová přípojka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3"/>
  <sheetViews>
    <sheetView showGridLines="0" workbookViewId="0"/>
  </sheetViews>
  <sheetFormatPr defaultRowHeight="10.5" x14ac:dyDescent="0.1"/>
  <cols>
    <col min="1" max="1" width="8.2578125" customWidth="1"/>
    <col min="2" max="2" width="1.68359375" customWidth="1"/>
    <col min="3" max="3" width="4.2109375" customWidth="1"/>
    <col min="4" max="4" width="4.37890625" customWidth="1"/>
    <col min="5" max="5" width="17.19140625" customWidth="1"/>
    <col min="6" max="6" width="50.90625" customWidth="1"/>
    <col min="7" max="7" width="7.078125" customWidth="1"/>
    <col min="8" max="8" width="11.4609375" customWidth="1"/>
    <col min="9" max="9" width="20.2265625" style="95" customWidth="1"/>
    <col min="10" max="10" width="20.2265625" customWidth="1"/>
    <col min="11" max="11" width="20.2265625" hidden="1" customWidth="1"/>
    <col min="12" max="12" width="9.26953125" customWidth="1"/>
    <col min="13" max="13" width="10.78515625" hidden="1" customWidth="1"/>
    <col min="14" max="14" width="9.26953125" hidden="1"/>
    <col min="15" max="20" width="14.15625" hidden="1" customWidth="1"/>
    <col min="21" max="21" width="16.34765625" hidden="1" customWidth="1"/>
    <col min="22" max="22" width="12.3046875" customWidth="1"/>
    <col min="23" max="23" width="16.34765625" customWidth="1"/>
    <col min="24" max="24" width="12.3046875" customWidth="1"/>
    <col min="25" max="25" width="15" customWidth="1"/>
    <col min="26" max="26" width="10.953125" customWidth="1"/>
    <col min="27" max="27" width="15" customWidth="1"/>
    <col min="28" max="28" width="16.34765625" customWidth="1"/>
    <col min="29" max="29" width="10.953125" customWidth="1"/>
    <col min="30" max="30" width="15" customWidth="1"/>
    <col min="31" max="31" width="16.34765625" customWidth="1"/>
    <col min="44" max="65" width="9.26953125" hidden="1"/>
  </cols>
  <sheetData>
    <row r="2" spans="2:46" ht="36.950000000000003" customHeight="1" x14ac:dyDescent="0.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3" t="s">
        <v>82</v>
      </c>
    </row>
    <row r="3" spans="2:46" ht="6.95" customHeight="1" x14ac:dyDescent="0.1">
      <c r="B3" s="96"/>
      <c r="C3" s="97"/>
      <c r="D3" s="97"/>
      <c r="E3" s="97"/>
      <c r="F3" s="97"/>
      <c r="G3" s="97"/>
      <c r="H3" s="97"/>
      <c r="I3" s="98"/>
      <c r="J3" s="97"/>
      <c r="K3" s="97"/>
      <c r="L3" s="16"/>
      <c r="AT3" s="13" t="s">
        <v>83</v>
      </c>
    </row>
    <row r="4" spans="2:46" ht="24.95" customHeight="1" x14ac:dyDescent="0.1">
      <c r="B4" s="16"/>
      <c r="D4" s="99" t="s">
        <v>84</v>
      </c>
      <c r="L4" s="16"/>
      <c r="M4" s="100" t="s">
        <v>10</v>
      </c>
      <c r="AT4" s="13" t="s">
        <v>4</v>
      </c>
    </row>
    <row r="5" spans="2:46" ht="6.95" customHeight="1" x14ac:dyDescent="0.1">
      <c r="B5" s="16"/>
      <c r="L5" s="16"/>
    </row>
    <row r="6" spans="2:46" ht="12" customHeight="1" x14ac:dyDescent="0.1">
      <c r="B6" s="16"/>
      <c r="D6" s="101" t="s">
        <v>16</v>
      </c>
      <c r="L6" s="16"/>
    </row>
    <row r="7" spans="2:46" ht="16.5" customHeight="1" x14ac:dyDescent="0.1">
      <c r="B7" s="16"/>
      <c r="E7" s="253" t="str">
        <f>'Rekapitulace stavby'!K6</f>
        <v>Nová kabelová přípojka</v>
      </c>
      <c r="F7" s="254"/>
      <c r="G7" s="254"/>
      <c r="H7" s="254"/>
      <c r="L7" s="16"/>
    </row>
    <row r="8" spans="2:46" s="1" customFormat="1" ht="12" customHeight="1" x14ac:dyDescent="0.1">
      <c r="B8" s="34"/>
      <c r="D8" s="101" t="s">
        <v>85</v>
      </c>
      <c r="I8" s="102"/>
      <c r="L8" s="34"/>
    </row>
    <row r="9" spans="2:46" s="1" customFormat="1" ht="36.950000000000003" customHeight="1" x14ac:dyDescent="0.1">
      <c r="B9" s="34"/>
      <c r="E9" s="255" t="s">
        <v>86</v>
      </c>
      <c r="F9" s="256"/>
      <c r="G9" s="256"/>
      <c r="H9" s="256"/>
      <c r="I9" s="102"/>
      <c r="L9" s="34"/>
    </row>
    <row r="10" spans="2:46" s="1" customFormat="1" x14ac:dyDescent="0.1">
      <c r="B10" s="34"/>
      <c r="I10" s="102"/>
      <c r="L10" s="34"/>
    </row>
    <row r="11" spans="2:46" s="1" customFormat="1" ht="12" customHeight="1" x14ac:dyDescent="0.1">
      <c r="B11" s="34"/>
      <c r="D11" s="101" t="s">
        <v>18</v>
      </c>
      <c r="F11" s="103" t="s">
        <v>1</v>
      </c>
      <c r="I11" s="104" t="s">
        <v>19</v>
      </c>
      <c r="J11" s="103" t="s">
        <v>1</v>
      </c>
      <c r="L11" s="34"/>
    </row>
    <row r="12" spans="2:46" s="1" customFormat="1" ht="12" customHeight="1" x14ac:dyDescent="0.1">
      <c r="B12" s="34"/>
      <c r="D12" s="101" t="s">
        <v>20</v>
      </c>
      <c r="F12" s="103" t="s">
        <v>21</v>
      </c>
      <c r="I12" s="104" t="s">
        <v>22</v>
      </c>
      <c r="J12" s="105" t="str">
        <f>'Rekapitulace stavby'!AN8</f>
        <v>24. 2. 2019</v>
      </c>
      <c r="L12" s="34"/>
    </row>
    <row r="13" spans="2:46" s="1" customFormat="1" ht="10.9" customHeight="1" x14ac:dyDescent="0.1">
      <c r="B13" s="34"/>
      <c r="I13" s="102"/>
      <c r="L13" s="34"/>
    </row>
    <row r="14" spans="2:46" s="1" customFormat="1" ht="12" customHeight="1" x14ac:dyDescent="0.1">
      <c r="B14" s="34"/>
      <c r="D14" s="101" t="s">
        <v>24</v>
      </c>
      <c r="I14" s="104" t="s">
        <v>25</v>
      </c>
      <c r="J14" s="103" t="s">
        <v>1</v>
      </c>
      <c r="L14" s="34"/>
    </row>
    <row r="15" spans="2:46" s="1" customFormat="1" ht="18" customHeight="1" x14ac:dyDescent="0.1">
      <c r="B15" s="34"/>
      <c r="E15" s="103" t="s">
        <v>21</v>
      </c>
      <c r="I15" s="104" t="s">
        <v>26</v>
      </c>
      <c r="J15" s="103" t="s">
        <v>1</v>
      </c>
      <c r="L15" s="34"/>
    </row>
    <row r="16" spans="2:46" s="1" customFormat="1" ht="6.95" customHeight="1" x14ac:dyDescent="0.1">
      <c r="B16" s="34"/>
      <c r="I16" s="102"/>
      <c r="L16" s="34"/>
    </row>
    <row r="17" spans="2:12" s="1" customFormat="1" ht="12" customHeight="1" x14ac:dyDescent="0.1">
      <c r="B17" s="34"/>
      <c r="D17" s="101" t="s">
        <v>27</v>
      </c>
      <c r="I17" s="104" t="s">
        <v>25</v>
      </c>
      <c r="J17" s="26" t="str">
        <f>'Rekapitulace stavby'!AN13</f>
        <v>Vyplň údaj</v>
      </c>
      <c r="L17" s="34"/>
    </row>
    <row r="18" spans="2:12" s="1" customFormat="1" ht="18" customHeight="1" x14ac:dyDescent="0.1">
      <c r="B18" s="34"/>
      <c r="E18" s="257" t="str">
        <f>'Rekapitulace stavby'!E14</f>
        <v>Vyplň údaj</v>
      </c>
      <c r="F18" s="258"/>
      <c r="G18" s="258"/>
      <c r="H18" s="258"/>
      <c r="I18" s="104" t="s">
        <v>26</v>
      </c>
      <c r="J18" s="26" t="str">
        <f>'Rekapitulace stavby'!AN14</f>
        <v>Vyplň údaj</v>
      </c>
      <c r="L18" s="34"/>
    </row>
    <row r="19" spans="2:12" s="1" customFormat="1" ht="6.95" customHeight="1" x14ac:dyDescent="0.1">
      <c r="B19" s="34"/>
      <c r="I19" s="102"/>
      <c r="L19" s="34"/>
    </row>
    <row r="20" spans="2:12" s="1" customFormat="1" ht="12" customHeight="1" x14ac:dyDescent="0.1">
      <c r="B20" s="34"/>
      <c r="D20" s="101" t="s">
        <v>29</v>
      </c>
      <c r="I20" s="104" t="s">
        <v>25</v>
      </c>
      <c r="J20" s="103" t="s">
        <v>1</v>
      </c>
      <c r="L20" s="34"/>
    </row>
    <row r="21" spans="2:12" s="1" customFormat="1" ht="18" customHeight="1" x14ac:dyDescent="0.1">
      <c r="B21" s="34"/>
      <c r="E21" s="103" t="s">
        <v>21</v>
      </c>
      <c r="I21" s="104" t="s">
        <v>26</v>
      </c>
      <c r="J21" s="103" t="s">
        <v>1</v>
      </c>
      <c r="L21" s="34"/>
    </row>
    <row r="22" spans="2:12" s="1" customFormat="1" ht="6.95" customHeight="1" x14ac:dyDescent="0.1">
      <c r="B22" s="34"/>
      <c r="I22" s="102"/>
      <c r="L22" s="34"/>
    </row>
    <row r="23" spans="2:12" s="1" customFormat="1" ht="12" customHeight="1" x14ac:dyDescent="0.1">
      <c r="B23" s="34"/>
      <c r="D23" s="101" t="s">
        <v>31</v>
      </c>
      <c r="I23" s="104" t="s">
        <v>25</v>
      </c>
      <c r="J23" s="103" t="s">
        <v>1</v>
      </c>
      <c r="L23" s="34"/>
    </row>
    <row r="24" spans="2:12" s="1" customFormat="1" ht="18" customHeight="1" x14ac:dyDescent="0.1">
      <c r="B24" s="34"/>
      <c r="E24" s="103" t="s">
        <v>21</v>
      </c>
      <c r="I24" s="104" t="s">
        <v>26</v>
      </c>
      <c r="J24" s="103" t="s">
        <v>1</v>
      </c>
      <c r="L24" s="34"/>
    </row>
    <row r="25" spans="2:12" s="1" customFormat="1" ht="6.95" customHeight="1" x14ac:dyDescent="0.1">
      <c r="B25" s="34"/>
      <c r="I25" s="102"/>
      <c r="L25" s="34"/>
    </row>
    <row r="26" spans="2:12" s="1" customFormat="1" ht="12" customHeight="1" x14ac:dyDescent="0.1">
      <c r="B26" s="34"/>
      <c r="D26" s="101" t="s">
        <v>32</v>
      </c>
      <c r="I26" s="102"/>
      <c r="L26" s="34"/>
    </row>
    <row r="27" spans="2:12" s="7" customFormat="1" ht="16.5" customHeight="1" x14ac:dyDescent="0.1">
      <c r="B27" s="106"/>
      <c r="E27" s="259" t="s">
        <v>1</v>
      </c>
      <c r="F27" s="259"/>
      <c r="G27" s="259"/>
      <c r="H27" s="259"/>
      <c r="I27" s="107"/>
      <c r="L27" s="106"/>
    </row>
    <row r="28" spans="2:12" s="1" customFormat="1" ht="6.95" customHeight="1" x14ac:dyDescent="0.1">
      <c r="B28" s="34"/>
      <c r="I28" s="102"/>
      <c r="L28" s="34"/>
    </row>
    <row r="29" spans="2:12" s="1" customFormat="1" ht="6.95" customHeight="1" x14ac:dyDescent="0.1">
      <c r="B29" s="34"/>
      <c r="D29" s="58"/>
      <c r="E29" s="58"/>
      <c r="F29" s="58"/>
      <c r="G29" s="58"/>
      <c r="H29" s="58"/>
      <c r="I29" s="108"/>
      <c r="J29" s="58"/>
      <c r="K29" s="58"/>
      <c r="L29" s="34"/>
    </row>
    <row r="30" spans="2:12" s="1" customFormat="1" ht="25.35" customHeight="1" x14ac:dyDescent="0.1">
      <c r="B30" s="34"/>
      <c r="D30" s="109" t="s">
        <v>33</v>
      </c>
      <c r="I30" s="102"/>
      <c r="J30" s="110">
        <f>ROUND(J121, 2)</f>
        <v>0</v>
      </c>
      <c r="L30" s="34"/>
    </row>
    <row r="31" spans="2:12" s="1" customFormat="1" ht="6.95" customHeight="1" x14ac:dyDescent="0.1">
      <c r="B31" s="34"/>
      <c r="D31" s="58"/>
      <c r="E31" s="58"/>
      <c r="F31" s="58"/>
      <c r="G31" s="58"/>
      <c r="H31" s="58"/>
      <c r="I31" s="108"/>
      <c r="J31" s="58"/>
      <c r="K31" s="58"/>
      <c r="L31" s="34"/>
    </row>
    <row r="32" spans="2:12" s="1" customFormat="1" ht="14.45" customHeight="1" x14ac:dyDescent="0.1">
      <c r="B32" s="34"/>
      <c r="F32" s="111" t="s">
        <v>35</v>
      </c>
      <c r="I32" s="112" t="s">
        <v>34</v>
      </c>
      <c r="J32" s="111" t="s">
        <v>36</v>
      </c>
      <c r="L32" s="34"/>
    </row>
    <row r="33" spans="2:12" s="1" customFormat="1" ht="14.45" customHeight="1" x14ac:dyDescent="0.1">
      <c r="B33" s="34"/>
      <c r="D33" s="113" t="s">
        <v>37</v>
      </c>
      <c r="E33" s="101" t="s">
        <v>38</v>
      </c>
      <c r="F33" s="114">
        <f>ROUND((SUM(BE121:BE152)),  2)</f>
        <v>0</v>
      </c>
      <c r="I33" s="115">
        <v>0.21</v>
      </c>
      <c r="J33" s="114">
        <f>ROUND(((SUM(BE121:BE152))*I33),  2)</f>
        <v>0</v>
      </c>
      <c r="L33" s="34"/>
    </row>
    <row r="34" spans="2:12" s="1" customFormat="1" ht="14.45" customHeight="1" x14ac:dyDescent="0.1">
      <c r="B34" s="34"/>
      <c r="E34" s="101" t="s">
        <v>39</v>
      </c>
      <c r="F34" s="114">
        <f>ROUND((SUM(BF121:BF152)),  2)</f>
        <v>0</v>
      </c>
      <c r="I34" s="115">
        <v>0.15</v>
      </c>
      <c r="J34" s="114">
        <f>ROUND(((SUM(BF121:BF152))*I34),  2)</f>
        <v>0</v>
      </c>
      <c r="L34" s="34"/>
    </row>
    <row r="35" spans="2:12" s="1" customFormat="1" ht="14.45" hidden="1" customHeight="1" x14ac:dyDescent="0.1">
      <c r="B35" s="34"/>
      <c r="E35" s="101" t="s">
        <v>40</v>
      </c>
      <c r="F35" s="114">
        <f>ROUND((SUM(BG121:BG152)),  2)</f>
        <v>0</v>
      </c>
      <c r="I35" s="115">
        <v>0.21</v>
      </c>
      <c r="J35" s="114">
        <f>0</f>
        <v>0</v>
      </c>
      <c r="L35" s="34"/>
    </row>
    <row r="36" spans="2:12" s="1" customFormat="1" ht="14.45" hidden="1" customHeight="1" x14ac:dyDescent="0.1">
      <c r="B36" s="34"/>
      <c r="E36" s="101" t="s">
        <v>41</v>
      </c>
      <c r="F36" s="114">
        <f>ROUND((SUM(BH121:BH152)),  2)</f>
        <v>0</v>
      </c>
      <c r="I36" s="115">
        <v>0.15</v>
      </c>
      <c r="J36" s="114">
        <f>0</f>
        <v>0</v>
      </c>
      <c r="L36" s="34"/>
    </row>
    <row r="37" spans="2:12" s="1" customFormat="1" ht="14.45" hidden="1" customHeight="1" x14ac:dyDescent="0.1">
      <c r="B37" s="34"/>
      <c r="E37" s="101" t="s">
        <v>42</v>
      </c>
      <c r="F37" s="114">
        <f>ROUND((SUM(BI121:BI152)),  2)</f>
        <v>0</v>
      </c>
      <c r="I37" s="115">
        <v>0</v>
      </c>
      <c r="J37" s="114">
        <f>0</f>
        <v>0</v>
      </c>
      <c r="L37" s="34"/>
    </row>
    <row r="38" spans="2:12" s="1" customFormat="1" ht="6.95" customHeight="1" x14ac:dyDescent="0.1">
      <c r="B38" s="34"/>
      <c r="I38" s="102"/>
      <c r="L38" s="34"/>
    </row>
    <row r="39" spans="2:12" s="1" customFormat="1" ht="25.35" customHeight="1" x14ac:dyDescent="0.1">
      <c r="B39" s="34"/>
      <c r="C39" s="116"/>
      <c r="D39" s="117" t="s">
        <v>43</v>
      </c>
      <c r="E39" s="118"/>
      <c r="F39" s="118"/>
      <c r="G39" s="119" t="s">
        <v>44</v>
      </c>
      <c r="H39" s="120" t="s">
        <v>45</v>
      </c>
      <c r="I39" s="121"/>
      <c r="J39" s="122">
        <f>SUM(J30:J37)</f>
        <v>0</v>
      </c>
      <c r="K39" s="123"/>
      <c r="L39" s="34"/>
    </row>
    <row r="40" spans="2:12" s="1" customFormat="1" ht="14.45" customHeight="1" x14ac:dyDescent="0.1">
      <c r="B40" s="34"/>
      <c r="I40" s="102"/>
      <c r="L40" s="34"/>
    </row>
    <row r="41" spans="2:12" ht="14.45" customHeight="1" x14ac:dyDescent="0.1">
      <c r="B41" s="16"/>
      <c r="L41" s="16"/>
    </row>
    <row r="42" spans="2:12" ht="14.45" customHeight="1" x14ac:dyDescent="0.1">
      <c r="B42" s="16"/>
      <c r="L42" s="16"/>
    </row>
    <row r="43" spans="2:12" ht="14.45" customHeight="1" x14ac:dyDescent="0.1">
      <c r="B43" s="16"/>
      <c r="L43" s="16"/>
    </row>
    <row r="44" spans="2:12" ht="14.45" customHeight="1" x14ac:dyDescent="0.1">
      <c r="B44" s="16"/>
      <c r="L44" s="16"/>
    </row>
    <row r="45" spans="2:12" ht="14.45" customHeight="1" x14ac:dyDescent="0.1">
      <c r="B45" s="16"/>
      <c r="L45" s="16"/>
    </row>
    <row r="46" spans="2:12" ht="14.45" customHeight="1" x14ac:dyDescent="0.1">
      <c r="B46" s="16"/>
      <c r="L46" s="16"/>
    </row>
    <row r="47" spans="2:12" ht="14.45" customHeight="1" x14ac:dyDescent="0.1">
      <c r="B47" s="16"/>
      <c r="L47" s="16"/>
    </row>
    <row r="48" spans="2:12" ht="14.45" customHeight="1" x14ac:dyDescent="0.1">
      <c r="B48" s="16"/>
      <c r="L48" s="16"/>
    </row>
    <row r="49" spans="2:12" ht="14.45" customHeight="1" x14ac:dyDescent="0.1">
      <c r="B49" s="16"/>
      <c r="L49" s="16"/>
    </row>
    <row r="50" spans="2:12" s="1" customFormat="1" ht="14.45" customHeight="1" x14ac:dyDescent="0.1">
      <c r="B50" s="34"/>
      <c r="D50" s="124" t="s">
        <v>46</v>
      </c>
      <c r="E50" s="125"/>
      <c r="F50" s="125"/>
      <c r="G50" s="124" t="s">
        <v>47</v>
      </c>
      <c r="H50" s="125"/>
      <c r="I50" s="126"/>
      <c r="J50" s="125"/>
      <c r="K50" s="125"/>
      <c r="L50" s="34"/>
    </row>
    <row r="51" spans="2:12" x14ac:dyDescent="0.1">
      <c r="B51" s="16"/>
      <c r="L51" s="16"/>
    </row>
    <row r="52" spans="2:12" x14ac:dyDescent="0.1">
      <c r="B52" s="16"/>
      <c r="L52" s="16"/>
    </row>
    <row r="53" spans="2:12" x14ac:dyDescent="0.1">
      <c r="B53" s="16"/>
      <c r="L53" s="16"/>
    </row>
    <row r="54" spans="2:12" x14ac:dyDescent="0.1">
      <c r="B54" s="16"/>
      <c r="L54" s="16"/>
    </row>
    <row r="55" spans="2:12" x14ac:dyDescent="0.1">
      <c r="B55" s="16"/>
      <c r="L55" s="16"/>
    </row>
    <row r="56" spans="2:12" x14ac:dyDescent="0.1">
      <c r="B56" s="16"/>
      <c r="L56" s="16"/>
    </row>
    <row r="57" spans="2:12" x14ac:dyDescent="0.1">
      <c r="B57" s="16"/>
      <c r="L57" s="16"/>
    </row>
    <row r="58" spans="2:12" x14ac:dyDescent="0.1">
      <c r="B58" s="16"/>
      <c r="L58" s="16"/>
    </row>
    <row r="59" spans="2:12" x14ac:dyDescent="0.1">
      <c r="B59" s="16"/>
      <c r="L59" s="16"/>
    </row>
    <row r="60" spans="2:12" x14ac:dyDescent="0.1">
      <c r="B60" s="16"/>
      <c r="L60" s="16"/>
    </row>
    <row r="61" spans="2:12" s="1" customFormat="1" ht="12.75" x14ac:dyDescent="0.1">
      <c r="B61" s="34"/>
      <c r="D61" s="127" t="s">
        <v>48</v>
      </c>
      <c r="E61" s="128"/>
      <c r="F61" s="129" t="s">
        <v>49</v>
      </c>
      <c r="G61" s="127" t="s">
        <v>48</v>
      </c>
      <c r="H61" s="128"/>
      <c r="I61" s="130"/>
      <c r="J61" s="131" t="s">
        <v>49</v>
      </c>
      <c r="K61" s="128"/>
      <c r="L61" s="34"/>
    </row>
    <row r="62" spans="2:12" x14ac:dyDescent="0.1">
      <c r="B62" s="16"/>
      <c r="L62" s="16"/>
    </row>
    <row r="63" spans="2:12" x14ac:dyDescent="0.1">
      <c r="B63" s="16"/>
      <c r="L63" s="16"/>
    </row>
    <row r="64" spans="2:12" x14ac:dyDescent="0.1">
      <c r="B64" s="16"/>
      <c r="L64" s="16"/>
    </row>
    <row r="65" spans="2:12" s="1" customFormat="1" ht="12.75" x14ac:dyDescent="0.1">
      <c r="B65" s="34"/>
      <c r="D65" s="124" t="s">
        <v>50</v>
      </c>
      <c r="E65" s="125"/>
      <c r="F65" s="125"/>
      <c r="G65" s="124" t="s">
        <v>51</v>
      </c>
      <c r="H65" s="125"/>
      <c r="I65" s="126"/>
      <c r="J65" s="125"/>
      <c r="K65" s="125"/>
      <c r="L65" s="34"/>
    </row>
    <row r="66" spans="2:12" x14ac:dyDescent="0.1">
      <c r="B66" s="16"/>
      <c r="L66" s="16"/>
    </row>
    <row r="67" spans="2:12" x14ac:dyDescent="0.1">
      <c r="B67" s="16"/>
      <c r="L67" s="16"/>
    </row>
    <row r="68" spans="2:12" x14ac:dyDescent="0.1">
      <c r="B68" s="16"/>
      <c r="L68" s="16"/>
    </row>
    <row r="69" spans="2:12" x14ac:dyDescent="0.1">
      <c r="B69" s="16"/>
      <c r="L69" s="16"/>
    </row>
    <row r="70" spans="2:12" x14ac:dyDescent="0.1">
      <c r="B70" s="16"/>
      <c r="L70" s="16"/>
    </row>
    <row r="71" spans="2:12" x14ac:dyDescent="0.1">
      <c r="B71" s="16"/>
      <c r="L71" s="16"/>
    </row>
    <row r="72" spans="2:12" x14ac:dyDescent="0.1">
      <c r="B72" s="16"/>
      <c r="L72" s="16"/>
    </row>
    <row r="73" spans="2:12" x14ac:dyDescent="0.1">
      <c r="B73" s="16"/>
      <c r="L73" s="16"/>
    </row>
    <row r="74" spans="2:12" x14ac:dyDescent="0.1">
      <c r="B74" s="16"/>
      <c r="L74" s="16"/>
    </row>
    <row r="75" spans="2:12" x14ac:dyDescent="0.1">
      <c r="B75" s="16"/>
      <c r="L75" s="16"/>
    </row>
    <row r="76" spans="2:12" s="1" customFormat="1" ht="12.75" x14ac:dyDescent="0.1">
      <c r="B76" s="34"/>
      <c r="D76" s="127" t="s">
        <v>48</v>
      </c>
      <c r="E76" s="128"/>
      <c r="F76" s="129" t="s">
        <v>49</v>
      </c>
      <c r="G76" s="127" t="s">
        <v>48</v>
      </c>
      <c r="H76" s="128"/>
      <c r="I76" s="130"/>
      <c r="J76" s="131" t="s">
        <v>49</v>
      </c>
      <c r="K76" s="128"/>
      <c r="L76" s="34"/>
    </row>
    <row r="77" spans="2:12" s="1" customFormat="1" ht="14.45" customHeight="1" x14ac:dyDescent="0.1">
      <c r="B77" s="132"/>
      <c r="C77" s="133"/>
      <c r="D77" s="133"/>
      <c r="E77" s="133"/>
      <c r="F77" s="133"/>
      <c r="G77" s="133"/>
      <c r="H77" s="133"/>
      <c r="I77" s="134"/>
      <c r="J77" s="133"/>
      <c r="K77" s="133"/>
      <c r="L77" s="34"/>
    </row>
    <row r="81" spans="2:47" s="1" customFormat="1" ht="6.95" customHeight="1" x14ac:dyDescent="0.1">
      <c r="B81" s="135"/>
      <c r="C81" s="136"/>
      <c r="D81" s="136"/>
      <c r="E81" s="136"/>
      <c r="F81" s="136"/>
      <c r="G81" s="136"/>
      <c r="H81" s="136"/>
      <c r="I81" s="137"/>
      <c r="J81" s="136"/>
      <c r="K81" s="136"/>
      <c r="L81" s="34"/>
    </row>
    <row r="82" spans="2:47" s="1" customFormat="1" ht="24.95" customHeight="1" x14ac:dyDescent="0.1">
      <c r="B82" s="30"/>
      <c r="C82" s="19" t="s">
        <v>87</v>
      </c>
      <c r="D82" s="31"/>
      <c r="E82" s="31"/>
      <c r="F82" s="31"/>
      <c r="G82" s="31"/>
      <c r="H82" s="31"/>
      <c r="I82" s="102"/>
      <c r="J82" s="31"/>
      <c r="K82" s="31"/>
      <c r="L82" s="34"/>
    </row>
    <row r="83" spans="2:47" s="1" customFormat="1" ht="6.95" customHeight="1" x14ac:dyDescent="0.1">
      <c r="B83" s="30"/>
      <c r="C83" s="31"/>
      <c r="D83" s="31"/>
      <c r="E83" s="31"/>
      <c r="F83" s="31"/>
      <c r="G83" s="31"/>
      <c r="H83" s="31"/>
      <c r="I83" s="102"/>
      <c r="J83" s="31"/>
      <c r="K83" s="31"/>
      <c r="L83" s="34"/>
    </row>
    <row r="84" spans="2:47" s="1" customFormat="1" ht="12" customHeight="1" x14ac:dyDescent="0.1">
      <c r="B84" s="30"/>
      <c r="C84" s="25" t="s">
        <v>16</v>
      </c>
      <c r="D84" s="31"/>
      <c r="E84" s="31"/>
      <c r="F84" s="31"/>
      <c r="G84" s="31"/>
      <c r="H84" s="31"/>
      <c r="I84" s="102"/>
      <c r="J84" s="31"/>
      <c r="K84" s="31"/>
      <c r="L84" s="34"/>
    </row>
    <row r="85" spans="2:47" s="1" customFormat="1" ht="16.5" customHeight="1" x14ac:dyDescent="0.1">
      <c r="B85" s="30"/>
      <c r="C85" s="31"/>
      <c r="D85" s="31"/>
      <c r="E85" s="260" t="str">
        <f>E7</f>
        <v>Nová kabelová přípojka</v>
      </c>
      <c r="F85" s="261"/>
      <c r="G85" s="261"/>
      <c r="H85" s="261"/>
      <c r="I85" s="102"/>
      <c r="J85" s="31"/>
      <c r="K85" s="31"/>
      <c r="L85" s="34"/>
    </row>
    <row r="86" spans="2:47" s="1" customFormat="1" ht="12" customHeight="1" x14ac:dyDescent="0.1">
      <c r="B86" s="30"/>
      <c r="C86" s="25" t="s">
        <v>85</v>
      </c>
      <c r="D86" s="31"/>
      <c r="E86" s="31"/>
      <c r="F86" s="31"/>
      <c r="G86" s="31"/>
      <c r="H86" s="31"/>
      <c r="I86" s="102"/>
      <c r="J86" s="31"/>
      <c r="K86" s="31"/>
      <c r="L86" s="34"/>
    </row>
    <row r="87" spans="2:47" s="1" customFormat="1" ht="16.5" customHeight="1" x14ac:dyDescent="0.1">
      <c r="B87" s="30"/>
      <c r="C87" s="31"/>
      <c r="D87" s="31"/>
      <c r="E87" s="226" t="str">
        <f>E9</f>
        <v>S01 - Kabelová přípojka</v>
      </c>
      <c r="F87" s="262"/>
      <c r="G87" s="262"/>
      <c r="H87" s="262"/>
      <c r="I87" s="102"/>
      <c r="J87" s="31"/>
      <c r="K87" s="31"/>
      <c r="L87" s="34"/>
    </row>
    <row r="88" spans="2:47" s="1" customFormat="1" ht="6.95" customHeight="1" x14ac:dyDescent="0.1">
      <c r="B88" s="30"/>
      <c r="C88" s="31"/>
      <c r="D88" s="31"/>
      <c r="E88" s="31"/>
      <c r="F88" s="31"/>
      <c r="G88" s="31"/>
      <c r="H88" s="31"/>
      <c r="I88" s="102"/>
      <c r="J88" s="31"/>
      <c r="K88" s="31"/>
      <c r="L88" s="34"/>
    </row>
    <row r="89" spans="2:47" s="1" customFormat="1" ht="12" customHeight="1" x14ac:dyDescent="0.1">
      <c r="B89" s="30"/>
      <c r="C89" s="25" t="s">
        <v>20</v>
      </c>
      <c r="D89" s="31"/>
      <c r="E89" s="31"/>
      <c r="F89" s="23" t="str">
        <f>F12</f>
        <v xml:space="preserve"> </v>
      </c>
      <c r="G89" s="31"/>
      <c r="H89" s="31"/>
      <c r="I89" s="104" t="s">
        <v>22</v>
      </c>
      <c r="J89" s="57" t="str">
        <f>IF(J12="","",J12)</f>
        <v>24. 2. 2019</v>
      </c>
      <c r="K89" s="31"/>
      <c r="L89" s="34"/>
    </row>
    <row r="90" spans="2:47" s="1" customFormat="1" ht="6.95" customHeight="1" x14ac:dyDescent="0.1">
      <c r="B90" s="30"/>
      <c r="C90" s="31"/>
      <c r="D90" s="31"/>
      <c r="E90" s="31"/>
      <c r="F90" s="31"/>
      <c r="G90" s="31"/>
      <c r="H90" s="31"/>
      <c r="I90" s="102"/>
      <c r="J90" s="31"/>
      <c r="K90" s="31"/>
      <c r="L90" s="34"/>
    </row>
    <row r="91" spans="2:47" s="1" customFormat="1" ht="15.2" customHeight="1" x14ac:dyDescent="0.15">
      <c r="B91" s="30"/>
      <c r="C91" s="25" t="s">
        <v>24</v>
      </c>
      <c r="D91" s="31"/>
      <c r="E91" s="31"/>
      <c r="F91" s="23" t="str">
        <f>E15</f>
        <v xml:space="preserve"> </v>
      </c>
      <c r="G91" s="31"/>
      <c r="H91" s="31"/>
      <c r="I91" s="104" t="s">
        <v>29</v>
      </c>
      <c r="J91" s="28" t="str">
        <f>E21</f>
        <v xml:space="preserve"> </v>
      </c>
      <c r="K91" s="31"/>
      <c r="L91" s="34"/>
    </row>
    <row r="92" spans="2:47" s="1" customFormat="1" ht="15.2" customHeight="1" x14ac:dyDescent="0.15">
      <c r="B92" s="30"/>
      <c r="C92" s="25" t="s">
        <v>27</v>
      </c>
      <c r="D92" s="31"/>
      <c r="E92" s="31"/>
      <c r="F92" s="23" t="str">
        <f>IF(E18="","",E18)</f>
        <v>Vyplň údaj</v>
      </c>
      <c r="G92" s="31"/>
      <c r="H92" s="31"/>
      <c r="I92" s="104" t="s">
        <v>31</v>
      </c>
      <c r="J92" s="28" t="str">
        <f>E24</f>
        <v xml:space="preserve"> </v>
      </c>
      <c r="K92" s="31"/>
      <c r="L92" s="34"/>
    </row>
    <row r="93" spans="2:47" s="1" customFormat="1" ht="10.35" customHeight="1" x14ac:dyDescent="0.1">
      <c r="B93" s="30"/>
      <c r="C93" s="31"/>
      <c r="D93" s="31"/>
      <c r="E93" s="31"/>
      <c r="F93" s="31"/>
      <c r="G93" s="31"/>
      <c r="H93" s="31"/>
      <c r="I93" s="102"/>
      <c r="J93" s="31"/>
      <c r="K93" s="31"/>
      <c r="L93" s="34"/>
    </row>
    <row r="94" spans="2:47" s="1" customFormat="1" ht="29.25" customHeight="1" x14ac:dyDescent="0.1">
      <c r="B94" s="30"/>
      <c r="C94" s="138" t="s">
        <v>88</v>
      </c>
      <c r="D94" s="139"/>
      <c r="E94" s="139"/>
      <c r="F94" s="139"/>
      <c r="G94" s="139"/>
      <c r="H94" s="139"/>
      <c r="I94" s="140"/>
      <c r="J94" s="141" t="s">
        <v>89</v>
      </c>
      <c r="K94" s="139"/>
      <c r="L94" s="34"/>
    </row>
    <row r="95" spans="2:47" s="1" customFormat="1" ht="10.35" customHeight="1" x14ac:dyDescent="0.1">
      <c r="B95" s="30"/>
      <c r="C95" s="31"/>
      <c r="D95" s="31"/>
      <c r="E95" s="31"/>
      <c r="F95" s="31"/>
      <c r="G95" s="31"/>
      <c r="H95" s="31"/>
      <c r="I95" s="102"/>
      <c r="J95" s="31"/>
      <c r="K95" s="31"/>
      <c r="L95" s="34"/>
    </row>
    <row r="96" spans="2:47" s="1" customFormat="1" ht="22.9" customHeight="1" x14ac:dyDescent="0.1">
      <c r="B96" s="30"/>
      <c r="C96" s="142" t="s">
        <v>90</v>
      </c>
      <c r="D96" s="31"/>
      <c r="E96" s="31"/>
      <c r="F96" s="31"/>
      <c r="G96" s="31"/>
      <c r="H96" s="31"/>
      <c r="I96" s="102"/>
      <c r="J96" s="75">
        <f>J121</f>
        <v>0</v>
      </c>
      <c r="K96" s="31"/>
      <c r="L96" s="34"/>
      <c r="AU96" s="13" t="s">
        <v>91</v>
      </c>
    </row>
    <row r="97" spans="2:12" s="8" customFormat="1" ht="24.95" customHeight="1" x14ac:dyDescent="0.1">
      <c r="B97" s="143"/>
      <c r="C97" s="144"/>
      <c r="D97" s="145" t="s">
        <v>92</v>
      </c>
      <c r="E97" s="146"/>
      <c r="F97" s="146"/>
      <c r="G97" s="146"/>
      <c r="H97" s="146"/>
      <c r="I97" s="147"/>
      <c r="J97" s="148">
        <f>J122</f>
        <v>0</v>
      </c>
      <c r="K97" s="144"/>
      <c r="L97" s="149"/>
    </row>
    <row r="98" spans="2:12" s="8" customFormat="1" ht="24.95" customHeight="1" x14ac:dyDescent="0.1">
      <c r="B98" s="143"/>
      <c r="C98" s="144"/>
      <c r="D98" s="145" t="s">
        <v>93</v>
      </c>
      <c r="E98" s="146"/>
      <c r="F98" s="146"/>
      <c r="G98" s="146"/>
      <c r="H98" s="146"/>
      <c r="I98" s="147"/>
      <c r="J98" s="148">
        <f>J123</f>
        <v>0</v>
      </c>
      <c r="K98" s="144"/>
      <c r="L98" s="149"/>
    </row>
    <row r="99" spans="2:12" s="9" customFormat="1" ht="19.899999999999999" customHeight="1" x14ac:dyDescent="0.1">
      <c r="B99" s="150"/>
      <c r="C99" s="151"/>
      <c r="D99" s="152" t="s">
        <v>94</v>
      </c>
      <c r="E99" s="153"/>
      <c r="F99" s="153"/>
      <c r="G99" s="153"/>
      <c r="H99" s="153"/>
      <c r="I99" s="154"/>
      <c r="J99" s="155">
        <f>J124</f>
        <v>0</v>
      </c>
      <c r="K99" s="151"/>
      <c r="L99" s="156"/>
    </row>
    <row r="100" spans="2:12" s="9" customFormat="1" ht="19.899999999999999" customHeight="1" x14ac:dyDescent="0.1">
      <c r="B100" s="150"/>
      <c r="C100" s="151"/>
      <c r="D100" s="152" t="s">
        <v>95</v>
      </c>
      <c r="E100" s="153"/>
      <c r="F100" s="153"/>
      <c r="G100" s="153"/>
      <c r="H100" s="153"/>
      <c r="I100" s="154"/>
      <c r="J100" s="155">
        <f>J139</f>
        <v>0</v>
      </c>
      <c r="K100" s="151"/>
      <c r="L100" s="156"/>
    </row>
    <row r="101" spans="2:12" s="8" customFormat="1" ht="24.95" customHeight="1" x14ac:dyDescent="0.1">
      <c r="B101" s="143"/>
      <c r="C101" s="144"/>
      <c r="D101" s="145" t="s">
        <v>96</v>
      </c>
      <c r="E101" s="146"/>
      <c r="F101" s="146"/>
      <c r="G101" s="146"/>
      <c r="H101" s="146"/>
      <c r="I101" s="147"/>
      <c r="J101" s="148">
        <f>J151</f>
        <v>0</v>
      </c>
      <c r="K101" s="144"/>
      <c r="L101" s="149"/>
    </row>
    <row r="102" spans="2:12" s="1" customFormat="1" ht="21.75" customHeight="1" x14ac:dyDescent="0.1">
      <c r="B102" s="30"/>
      <c r="C102" s="31"/>
      <c r="D102" s="31"/>
      <c r="E102" s="31"/>
      <c r="F102" s="31"/>
      <c r="G102" s="31"/>
      <c r="H102" s="31"/>
      <c r="I102" s="102"/>
      <c r="J102" s="31"/>
      <c r="K102" s="31"/>
      <c r="L102" s="34"/>
    </row>
    <row r="103" spans="2:12" s="1" customFormat="1" ht="6.95" customHeight="1" x14ac:dyDescent="0.1">
      <c r="B103" s="45"/>
      <c r="C103" s="46"/>
      <c r="D103" s="46"/>
      <c r="E103" s="46"/>
      <c r="F103" s="46"/>
      <c r="G103" s="46"/>
      <c r="H103" s="46"/>
      <c r="I103" s="134"/>
      <c r="J103" s="46"/>
      <c r="K103" s="46"/>
      <c r="L103" s="34"/>
    </row>
    <row r="107" spans="2:12" s="1" customFormat="1" ht="6.95" customHeight="1" x14ac:dyDescent="0.1">
      <c r="B107" s="47"/>
      <c r="C107" s="48"/>
      <c r="D107" s="48"/>
      <c r="E107" s="48"/>
      <c r="F107" s="48"/>
      <c r="G107" s="48"/>
      <c r="H107" s="48"/>
      <c r="I107" s="137"/>
      <c r="J107" s="48"/>
      <c r="K107" s="48"/>
      <c r="L107" s="34"/>
    </row>
    <row r="108" spans="2:12" s="1" customFormat="1" ht="24.95" customHeight="1" x14ac:dyDescent="0.1">
      <c r="B108" s="30"/>
      <c r="C108" s="19" t="s">
        <v>97</v>
      </c>
      <c r="D108" s="31"/>
      <c r="E108" s="31"/>
      <c r="F108" s="31"/>
      <c r="G108" s="31"/>
      <c r="H108" s="31"/>
      <c r="I108" s="102"/>
      <c r="J108" s="31"/>
      <c r="K108" s="31"/>
      <c r="L108" s="34"/>
    </row>
    <row r="109" spans="2:12" s="1" customFormat="1" ht="6.95" customHeight="1" x14ac:dyDescent="0.1">
      <c r="B109" s="30"/>
      <c r="C109" s="31"/>
      <c r="D109" s="31"/>
      <c r="E109" s="31"/>
      <c r="F109" s="31"/>
      <c r="G109" s="31"/>
      <c r="H109" s="31"/>
      <c r="I109" s="102"/>
      <c r="J109" s="31"/>
      <c r="K109" s="31"/>
      <c r="L109" s="34"/>
    </row>
    <row r="110" spans="2:12" s="1" customFormat="1" ht="12" customHeight="1" x14ac:dyDescent="0.1">
      <c r="B110" s="30"/>
      <c r="C110" s="25" t="s">
        <v>16</v>
      </c>
      <c r="D110" s="31"/>
      <c r="E110" s="31"/>
      <c r="F110" s="31"/>
      <c r="G110" s="31"/>
      <c r="H110" s="31"/>
      <c r="I110" s="102"/>
      <c r="J110" s="31"/>
      <c r="K110" s="31"/>
      <c r="L110" s="34"/>
    </row>
    <row r="111" spans="2:12" s="1" customFormat="1" ht="16.5" customHeight="1" x14ac:dyDescent="0.1">
      <c r="B111" s="30"/>
      <c r="C111" s="31"/>
      <c r="D111" s="31"/>
      <c r="E111" s="260" t="str">
        <f>E7</f>
        <v>Nová kabelová přípojka</v>
      </c>
      <c r="F111" s="261"/>
      <c r="G111" s="261"/>
      <c r="H111" s="261"/>
      <c r="I111" s="102"/>
      <c r="J111" s="31"/>
      <c r="K111" s="31"/>
      <c r="L111" s="34"/>
    </row>
    <row r="112" spans="2:12" s="1" customFormat="1" ht="12" customHeight="1" x14ac:dyDescent="0.1">
      <c r="B112" s="30"/>
      <c r="C112" s="25" t="s">
        <v>85</v>
      </c>
      <c r="D112" s="31"/>
      <c r="E112" s="31"/>
      <c r="F112" s="31"/>
      <c r="G112" s="31"/>
      <c r="H112" s="31"/>
      <c r="I112" s="102"/>
      <c r="J112" s="31"/>
      <c r="K112" s="31"/>
      <c r="L112" s="34"/>
    </row>
    <row r="113" spans="2:65" s="1" customFormat="1" ht="16.5" customHeight="1" x14ac:dyDescent="0.1">
      <c r="B113" s="30"/>
      <c r="C113" s="31"/>
      <c r="D113" s="31"/>
      <c r="E113" s="226" t="str">
        <f>E9</f>
        <v>S01 - Kabelová přípojka</v>
      </c>
      <c r="F113" s="262"/>
      <c r="G113" s="262"/>
      <c r="H113" s="262"/>
      <c r="I113" s="102"/>
      <c r="J113" s="31"/>
      <c r="K113" s="31"/>
      <c r="L113" s="34"/>
    </row>
    <row r="114" spans="2:65" s="1" customFormat="1" ht="6.95" customHeight="1" x14ac:dyDescent="0.1">
      <c r="B114" s="30"/>
      <c r="C114" s="31"/>
      <c r="D114" s="31"/>
      <c r="E114" s="31"/>
      <c r="F114" s="31"/>
      <c r="G114" s="31"/>
      <c r="H114" s="31"/>
      <c r="I114" s="102"/>
      <c r="J114" s="31"/>
      <c r="K114" s="31"/>
      <c r="L114" s="34"/>
    </row>
    <row r="115" spans="2:65" s="1" customFormat="1" ht="12" customHeight="1" x14ac:dyDescent="0.1">
      <c r="B115" s="30"/>
      <c r="C115" s="25" t="s">
        <v>20</v>
      </c>
      <c r="D115" s="31"/>
      <c r="E115" s="31"/>
      <c r="F115" s="23" t="str">
        <f>F12</f>
        <v xml:space="preserve"> </v>
      </c>
      <c r="G115" s="31"/>
      <c r="H115" s="31"/>
      <c r="I115" s="104" t="s">
        <v>22</v>
      </c>
      <c r="J115" s="57" t="str">
        <f>IF(J12="","",J12)</f>
        <v>24. 2. 2019</v>
      </c>
      <c r="K115" s="31"/>
      <c r="L115" s="34"/>
    </row>
    <row r="116" spans="2:65" s="1" customFormat="1" ht="6.95" customHeight="1" x14ac:dyDescent="0.1">
      <c r="B116" s="30"/>
      <c r="C116" s="31"/>
      <c r="D116" s="31"/>
      <c r="E116" s="31"/>
      <c r="F116" s="31"/>
      <c r="G116" s="31"/>
      <c r="H116" s="31"/>
      <c r="I116" s="102"/>
      <c r="J116" s="31"/>
      <c r="K116" s="31"/>
      <c r="L116" s="34"/>
    </row>
    <row r="117" spans="2:65" s="1" customFormat="1" ht="15.2" customHeight="1" x14ac:dyDescent="0.15">
      <c r="B117" s="30"/>
      <c r="C117" s="25" t="s">
        <v>24</v>
      </c>
      <c r="D117" s="31"/>
      <c r="E117" s="31"/>
      <c r="F117" s="23" t="str">
        <f>E15</f>
        <v xml:space="preserve"> </v>
      </c>
      <c r="G117" s="31"/>
      <c r="H117" s="31"/>
      <c r="I117" s="104" t="s">
        <v>29</v>
      </c>
      <c r="J117" s="28" t="str">
        <f>E21</f>
        <v xml:space="preserve"> </v>
      </c>
      <c r="K117" s="31"/>
      <c r="L117" s="34"/>
    </row>
    <row r="118" spans="2:65" s="1" customFormat="1" ht="15.2" customHeight="1" x14ac:dyDescent="0.15">
      <c r="B118" s="30"/>
      <c r="C118" s="25" t="s">
        <v>27</v>
      </c>
      <c r="D118" s="31"/>
      <c r="E118" s="31"/>
      <c r="F118" s="23" t="str">
        <f>IF(E18="","",E18)</f>
        <v>Vyplň údaj</v>
      </c>
      <c r="G118" s="31"/>
      <c r="H118" s="31"/>
      <c r="I118" s="104" t="s">
        <v>31</v>
      </c>
      <c r="J118" s="28" t="str">
        <f>E24</f>
        <v xml:space="preserve"> </v>
      </c>
      <c r="K118" s="31"/>
      <c r="L118" s="34"/>
    </row>
    <row r="119" spans="2:65" s="1" customFormat="1" ht="10.35" customHeight="1" x14ac:dyDescent="0.1">
      <c r="B119" s="30"/>
      <c r="C119" s="31"/>
      <c r="D119" s="31"/>
      <c r="E119" s="31"/>
      <c r="F119" s="31"/>
      <c r="G119" s="31"/>
      <c r="H119" s="31"/>
      <c r="I119" s="102"/>
      <c r="J119" s="31"/>
      <c r="K119" s="31"/>
      <c r="L119" s="34"/>
    </row>
    <row r="120" spans="2:65" s="10" customFormat="1" ht="29.25" customHeight="1" x14ac:dyDescent="0.15">
      <c r="B120" s="157"/>
      <c r="C120" s="158" t="s">
        <v>98</v>
      </c>
      <c r="D120" s="159" t="s">
        <v>58</v>
      </c>
      <c r="E120" s="159" t="s">
        <v>54</v>
      </c>
      <c r="F120" s="159" t="s">
        <v>55</v>
      </c>
      <c r="G120" s="159" t="s">
        <v>99</v>
      </c>
      <c r="H120" s="159" t="s">
        <v>100</v>
      </c>
      <c r="I120" s="160" t="s">
        <v>101</v>
      </c>
      <c r="J120" s="161" t="s">
        <v>89</v>
      </c>
      <c r="K120" s="162" t="s">
        <v>102</v>
      </c>
      <c r="L120" s="163"/>
      <c r="M120" s="66" t="s">
        <v>1</v>
      </c>
      <c r="N120" s="67" t="s">
        <v>37</v>
      </c>
      <c r="O120" s="67" t="s">
        <v>103</v>
      </c>
      <c r="P120" s="67" t="s">
        <v>104</v>
      </c>
      <c r="Q120" s="67" t="s">
        <v>105</v>
      </c>
      <c r="R120" s="67" t="s">
        <v>106</v>
      </c>
      <c r="S120" s="67" t="s">
        <v>107</v>
      </c>
      <c r="T120" s="68" t="s">
        <v>108</v>
      </c>
    </row>
    <row r="121" spans="2:65" s="1" customFormat="1" ht="22.9" customHeight="1" x14ac:dyDescent="0.15">
      <c r="B121" s="30"/>
      <c r="C121" s="73" t="s">
        <v>109</v>
      </c>
      <c r="D121" s="31"/>
      <c r="E121" s="31"/>
      <c r="F121" s="31"/>
      <c r="G121" s="31"/>
      <c r="H121" s="31"/>
      <c r="I121" s="102"/>
      <c r="J121" s="164">
        <f>BK121</f>
        <v>0</v>
      </c>
      <c r="K121" s="31"/>
      <c r="L121" s="34"/>
      <c r="M121" s="69"/>
      <c r="N121" s="70"/>
      <c r="O121" s="70"/>
      <c r="P121" s="165">
        <f>P122+P123+P151</f>
        <v>0</v>
      </c>
      <c r="Q121" s="70"/>
      <c r="R121" s="165">
        <f>R122+R123+R151</f>
        <v>21.139625000000002</v>
      </c>
      <c r="S121" s="70"/>
      <c r="T121" s="166">
        <f>T122+T123+T151</f>
        <v>0</v>
      </c>
      <c r="AT121" s="13" t="s">
        <v>72</v>
      </c>
      <c r="AU121" s="13" t="s">
        <v>91</v>
      </c>
      <c r="BK121" s="167">
        <f>BK122+BK123+BK151</f>
        <v>0</v>
      </c>
    </row>
    <row r="122" spans="2:65" s="11" customFormat="1" ht="25.9" customHeight="1" x14ac:dyDescent="0.15">
      <c r="B122" s="168"/>
      <c r="C122" s="169"/>
      <c r="D122" s="170" t="s">
        <v>72</v>
      </c>
      <c r="E122" s="171" t="s">
        <v>110</v>
      </c>
      <c r="F122" s="171" t="s">
        <v>111</v>
      </c>
      <c r="G122" s="169"/>
      <c r="H122" s="169"/>
      <c r="I122" s="172"/>
      <c r="J122" s="173">
        <f>BK122</f>
        <v>0</v>
      </c>
      <c r="K122" s="169"/>
      <c r="L122" s="174"/>
      <c r="M122" s="175"/>
      <c r="N122" s="176"/>
      <c r="O122" s="176"/>
      <c r="P122" s="177">
        <v>0</v>
      </c>
      <c r="Q122" s="176"/>
      <c r="R122" s="177">
        <v>0</v>
      </c>
      <c r="S122" s="176"/>
      <c r="T122" s="178">
        <v>0</v>
      </c>
      <c r="AR122" s="179" t="s">
        <v>83</v>
      </c>
      <c r="AT122" s="180" t="s">
        <v>72</v>
      </c>
      <c r="AU122" s="180" t="s">
        <v>73</v>
      </c>
      <c r="AY122" s="179" t="s">
        <v>112</v>
      </c>
      <c r="BK122" s="181">
        <v>0</v>
      </c>
    </row>
    <row r="123" spans="2:65" s="11" customFormat="1" ht="25.9" customHeight="1" x14ac:dyDescent="0.15">
      <c r="B123" s="168"/>
      <c r="C123" s="169"/>
      <c r="D123" s="170" t="s">
        <v>72</v>
      </c>
      <c r="E123" s="171" t="s">
        <v>113</v>
      </c>
      <c r="F123" s="171" t="s">
        <v>114</v>
      </c>
      <c r="G123" s="169"/>
      <c r="H123" s="169"/>
      <c r="I123" s="172"/>
      <c r="J123" s="173">
        <f>BK123</f>
        <v>0</v>
      </c>
      <c r="K123" s="169"/>
      <c r="L123" s="174"/>
      <c r="M123" s="175"/>
      <c r="N123" s="176"/>
      <c r="O123" s="176"/>
      <c r="P123" s="177">
        <f>P124+P139</f>
        <v>0</v>
      </c>
      <c r="Q123" s="176"/>
      <c r="R123" s="177">
        <f>R124+R139</f>
        <v>21.139625000000002</v>
      </c>
      <c r="S123" s="176"/>
      <c r="T123" s="178">
        <f>T124+T139</f>
        <v>0</v>
      </c>
      <c r="AR123" s="179" t="s">
        <v>115</v>
      </c>
      <c r="AT123" s="180" t="s">
        <v>72</v>
      </c>
      <c r="AU123" s="180" t="s">
        <v>73</v>
      </c>
      <c r="AY123" s="179" t="s">
        <v>112</v>
      </c>
      <c r="BK123" s="181">
        <f>BK124+BK139</f>
        <v>0</v>
      </c>
    </row>
    <row r="124" spans="2:65" s="11" customFormat="1" ht="22.9" customHeight="1" x14ac:dyDescent="0.15">
      <c r="B124" s="168"/>
      <c r="C124" s="169"/>
      <c r="D124" s="170" t="s">
        <v>72</v>
      </c>
      <c r="E124" s="182" t="s">
        <v>116</v>
      </c>
      <c r="F124" s="182" t="s">
        <v>117</v>
      </c>
      <c r="G124" s="169"/>
      <c r="H124" s="169"/>
      <c r="I124" s="172"/>
      <c r="J124" s="183">
        <f>BK124</f>
        <v>0</v>
      </c>
      <c r="K124" s="169"/>
      <c r="L124" s="174"/>
      <c r="M124" s="175"/>
      <c r="N124" s="176"/>
      <c r="O124" s="176"/>
      <c r="P124" s="177">
        <f>SUM(P125:P138)</f>
        <v>0</v>
      </c>
      <c r="Q124" s="176"/>
      <c r="R124" s="177">
        <f>SUM(R125:R138)</f>
        <v>0.39926500000000009</v>
      </c>
      <c r="S124" s="176"/>
      <c r="T124" s="178">
        <f>SUM(T125:T138)</f>
        <v>0</v>
      </c>
      <c r="AR124" s="179" t="s">
        <v>115</v>
      </c>
      <c r="AT124" s="180" t="s">
        <v>72</v>
      </c>
      <c r="AU124" s="180" t="s">
        <v>81</v>
      </c>
      <c r="AY124" s="179" t="s">
        <v>112</v>
      </c>
      <c r="BK124" s="181">
        <f>SUM(BK125:BK138)</f>
        <v>0</v>
      </c>
    </row>
    <row r="125" spans="2:65" s="1" customFormat="1" ht="24" customHeight="1" x14ac:dyDescent="0.15">
      <c r="B125" s="30"/>
      <c r="C125" s="184" t="s">
        <v>118</v>
      </c>
      <c r="D125" s="184" t="s">
        <v>119</v>
      </c>
      <c r="E125" s="185" t="s">
        <v>120</v>
      </c>
      <c r="F125" s="186" t="s">
        <v>121</v>
      </c>
      <c r="G125" s="187" t="s">
        <v>122</v>
      </c>
      <c r="H125" s="188">
        <v>8</v>
      </c>
      <c r="I125" s="189"/>
      <c r="J125" s="190">
        <f>ROUND(I125*H125,2)</f>
        <v>0</v>
      </c>
      <c r="K125" s="186" t="s">
        <v>123</v>
      </c>
      <c r="L125" s="34"/>
      <c r="M125" s="191" t="s">
        <v>1</v>
      </c>
      <c r="N125" s="192" t="s">
        <v>38</v>
      </c>
      <c r="O125" s="62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AR125" s="195" t="s">
        <v>124</v>
      </c>
      <c r="AT125" s="195" t="s">
        <v>119</v>
      </c>
      <c r="AU125" s="195" t="s">
        <v>83</v>
      </c>
      <c r="AY125" s="13" t="s">
        <v>112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3" t="s">
        <v>81</v>
      </c>
      <c r="BK125" s="196">
        <f>ROUND(I125*H125,2)</f>
        <v>0</v>
      </c>
      <c r="BL125" s="13" t="s">
        <v>124</v>
      </c>
      <c r="BM125" s="195" t="s">
        <v>125</v>
      </c>
    </row>
    <row r="126" spans="2:65" s="1" customFormat="1" ht="36" customHeight="1" x14ac:dyDescent="0.15">
      <c r="B126" s="30"/>
      <c r="C126" s="184" t="s">
        <v>126</v>
      </c>
      <c r="D126" s="184" t="s">
        <v>119</v>
      </c>
      <c r="E126" s="185" t="s">
        <v>127</v>
      </c>
      <c r="F126" s="186" t="s">
        <v>128</v>
      </c>
      <c r="G126" s="187" t="s">
        <v>129</v>
      </c>
      <c r="H126" s="188">
        <v>100</v>
      </c>
      <c r="I126" s="189"/>
      <c r="J126" s="190">
        <f>ROUND(I126*H126,2)</f>
        <v>0</v>
      </c>
      <c r="K126" s="186" t="s">
        <v>130</v>
      </c>
      <c r="L126" s="34"/>
      <c r="M126" s="191" t="s">
        <v>1</v>
      </c>
      <c r="N126" s="192" t="s">
        <v>38</v>
      </c>
      <c r="O126" s="62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AR126" s="195" t="s">
        <v>124</v>
      </c>
      <c r="AT126" s="195" t="s">
        <v>119</v>
      </c>
      <c r="AU126" s="195" t="s">
        <v>83</v>
      </c>
      <c r="AY126" s="13" t="s">
        <v>112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3" t="s">
        <v>81</v>
      </c>
      <c r="BK126" s="196">
        <f>ROUND(I126*H126,2)</f>
        <v>0</v>
      </c>
      <c r="BL126" s="13" t="s">
        <v>124</v>
      </c>
      <c r="BM126" s="195" t="s">
        <v>131</v>
      </c>
    </row>
    <row r="127" spans="2:65" s="1" customFormat="1" ht="24" customHeight="1" x14ac:dyDescent="0.15">
      <c r="B127" s="30"/>
      <c r="C127" s="197" t="s">
        <v>132</v>
      </c>
      <c r="D127" s="197" t="s">
        <v>113</v>
      </c>
      <c r="E127" s="198" t="s">
        <v>133</v>
      </c>
      <c r="F127" s="199" t="s">
        <v>134</v>
      </c>
      <c r="G127" s="200" t="s">
        <v>122</v>
      </c>
      <c r="H127" s="201">
        <v>4</v>
      </c>
      <c r="I127" s="202"/>
      <c r="J127" s="203">
        <f>ROUND(I127*H127,2)</f>
        <v>0</v>
      </c>
      <c r="K127" s="199" t="s">
        <v>130</v>
      </c>
      <c r="L127" s="204"/>
      <c r="M127" s="205" t="s">
        <v>1</v>
      </c>
      <c r="N127" s="206" t="s">
        <v>38</v>
      </c>
      <c r="O127" s="62"/>
      <c r="P127" s="193">
        <f>O127*H127</f>
        <v>0</v>
      </c>
      <c r="Q127" s="193">
        <v>2.5999999999999998E-4</v>
      </c>
      <c r="R127" s="193">
        <f>Q127*H127</f>
        <v>1.0399999999999999E-3</v>
      </c>
      <c r="S127" s="193">
        <v>0</v>
      </c>
      <c r="T127" s="194">
        <f>S127*H127</f>
        <v>0</v>
      </c>
      <c r="AR127" s="195" t="s">
        <v>135</v>
      </c>
      <c r="AT127" s="195" t="s">
        <v>113</v>
      </c>
      <c r="AU127" s="195" t="s">
        <v>83</v>
      </c>
      <c r="AY127" s="13" t="s">
        <v>112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3" t="s">
        <v>81</v>
      </c>
      <c r="BK127" s="196">
        <f>ROUND(I127*H127,2)</f>
        <v>0</v>
      </c>
      <c r="BL127" s="13" t="s">
        <v>135</v>
      </c>
      <c r="BM127" s="195" t="s">
        <v>136</v>
      </c>
    </row>
    <row r="128" spans="2:65" s="1" customFormat="1" ht="24" customHeight="1" x14ac:dyDescent="0.15">
      <c r="B128" s="30"/>
      <c r="C128" s="184" t="s">
        <v>137</v>
      </c>
      <c r="D128" s="184" t="s">
        <v>119</v>
      </c>
      <c r="E128" s="185" t="s">
        <v>138</v>
      </c>
      <c r="F128" s="186" t="s">
        <v>139</v>
      </c>
      <c r="G128" s="187" t="s">
        <v>129</v>
      </c>
      <c r="H128" s="188">
        <v>5</v>
      </c>
      <c r="I128" s="189"/>
      <c r="J128" s="190">
        <f>ROUND(I128*H128,2)</f>
        <v>0</v>
      </c>
      <c r="K128" s="186" t="s">
        <v>123</v>
      </c>
      <c r="L128" s="34"/>
      <c r="M128" s="191" t="s">
        <v>1</v>
      </c>
      <c r="N128" s="192" t="s">
        <v>38</v>
      </c>
      <c r="O128" s="62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AR128" s="195" t="s">
        <v>124</v>
      </c>
      <c r="AT128" s="195" t="s">
        <v>119</v>
      </c>
      <c r="AU128" s="195" t="s">
        <v>83</v>
      </c>
      <c r="AY128" s="13" t="s">
        <v>112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3" t="s">
        <v>81</v>
      </c>
      <c r="BK128" s="196">
        <f>ROUND(I128*H128,2)</f>
        <v>0</v>
      </c>
      <c r="BL128" s="13" t="s">
        <v>124</v>
      </c>
      <c r="BM128" s="195" t="s">
        <v>140</v>
      </c>
    </row>
    <row r="129" spans="2:65" s="1" customFormat="1" ht="24" customHeight="1" x14ac:dyDescent="0.15">
      <c r="B129" s="30"/>
      <c r="C129" s="184" t="s">
        <v>141</v>
      </c>
      <c r="D129" s="184" t="s">
        <v>119</v>
      </c>
      <c r="E129" s="185" t="s">
        <v>142</v>
      </c>
      <c r="F129" s="186" t="s">
        <v>143</v>
      </c>
      <c r="G129" s="187" t="s">
        <v>129</v>
      </c>
      <c r="H129" s="188">
        <v>5</v>
      </c>
      <c r="I129" s="189"/>
      <c r="J129" s="190">
        <f>ROUND(I129*H129,2)</f>
        <v>0</v>
      </c>
      <c r="K129" s="186" t="s">
        <v>123</v>
      </c>
      <c r="L129" s="34"/>
      <c r="M129" s="191" t="s">
        <v>1</v>
      </c>
      <c r="N129" s="192" t="s">
        <v>38</v>
      </c>
      <c r="O129" s="62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AR129" s="195" t="s">
        <v>124</v>
      </c>
      <c r="AT129" s="195" t="s">
        <v>119</v>
      </c>
      <c r="AU129" s="195" t="s">
        <v>83</v>
      </c>
      <c r="AY129" s="13" t="s">
        <v>112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3" t="s">
        <v>81</v>
      </c>
      <c r="BK129" s="196">
        <f>ROUND(I129*H129,2)</f>
        <v>0</v>
      </c>
      <c r="BL129" s="13" t="s">
        <v>124</v>
      </c>
      <c r="BM129" s="195" t="s">
        <v>144</v>
      </c>
    </row>
    <row r="130" spans="2:65" s="1" customFormat="1" ht="24" customHeight="1" x14ac:dyDescent="0.15">
      <c r="B130" s="30"/>
      <c r="C130" s="184" t="s">
        <v>145</v>
      </c>
      <c r="D130" s="184" t="s">
        <v>119</v>
      </c>
      <c r="E130" s="185" t="s">
        <v>146</v>
      </c>
      <c r="F130" s="186" t="s">
        <v>147</v>
      </c>
      <c r="G130" s="187" t="s">
        <v>129</v>
      </c>
      <c r="H130" s="188">
        <v>85</v>
      </c>
      <c r="I130" s="189"/>
      <c r="J130" s="190">
        <f>ROUND(I130*H130,2)</f>
        <v>0</v>
      </c>
      <c r="K130" s="186" t="s">
        <v>130</v>
      </c>
      <c r="L130" s="34"/>
      <c r="M130" s="191" t="s">
        <v>1</v>
      </c>
      <c r="N130" s="192" t="s">
        <v>38</v>
      </c>
      <c r="O130" s="62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AR130" s="195" t="s">
        <v>124</v>
      </c>
      <c r="AT130" s="195" t="s">
        <v>119</v>
      </c>
      <c r="AU130" s="195" t="s">
        <v>83</v>
      </c>
      <c r="AY130" s="13" t="s">
        <v>112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3" t="s">
        <v>81</v>
      </c>
      <c r="BK130" s="196">
        <f>ROUND(I130*H130,2)</f>
        <v>0</v>
      </c>
      <c r="BL130" s="13" t="s">
        <v>124</v>
      </c>
      <c r="BM130" s="195" t="s">
        <v>148</v>
      </c>
    </row>
    <row r="131" spans="2:65" s="1" customFormat="1" ht="16.5" customHeight="1" x14ac:dyDescent="0.15">
      <c r="B131" s="30"/>
      <c r="C131" s="197" t="s">
        <v>7</v>
      </c>
      <c r="D131" s="197" t="s">
        <v>113</v>
      </c>
      <c r="E131" s="198" t="s">
        <v>149</v>
      </c>
      <c r="F131" s="199" t="s">
        <v>150</v>
      </c>
      <c r="G131" s="200" t="s">
        <v>129</v>
      </c>
      <c r="H131" s="201">
        <v>97.75</v>
      </c>
      <c r="I131" s="202"/>
      <c r="J131" s="203">
        <f>ROUND(I131*H131,2)</f>
        <v>0</v>
      </c>
      <c r="K131" s="199" t="s">
        <v>130</v>
      </c>
      <c r="L131" s="204"/>
      <c r="M131" s="205" t="s">
        <v>1</v>
      </c>
      <c r="N131" s="206" t="s">
        <v>38</v>
      </c>
      <c r="O131" s="62"/>
      <c r="P131" s="193">
        <f>O131*H131</f>
        <v>0</v>
      </c>
      <c r="Q131" s="193">
        <v>3.7000000000000002E-3</v>
      </c>
      <c r="R131" s="193">
        <f>Q131*H131</f>
        <v>0.36167500000000002</v>
      </c>
      <c r="S131" s="193">
        <v>0</v>
      </c>
      <c r="T131" s="194">
        <f>S131*H131</f>
        <v>0</v>
      </c>
      <c r="AR131" s="195" t="s">
        <v>135</v>
      </c>
      <c r="AT131" s="195" t="s">
        <v>113</v>
      </c>
      <c r="AU131" s="195" t="s">
        <v>83</v>
      </c>
      <c r="AY131" s="13" t="s">
        <v>112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3" t="s">
        <v>81</v>
      </c>
      <c r="BK131" s="196">
        <f>ROUND(I131*H131,2)</f>
        <v>0</v>
      </c>
      <c r="BL131" s="13" t="s">
        <v>135</v>
      </c>
      <c r="BM131" s="195" t="s">
        <v>151</v>
      </c>
    </row>
    <row r="132" spans="2:65" s="1" customFormat="1" ht="16.5" customHeight="1" x14ac:dyDescent="0.15">
      <c r="B132" s="30"/>
      <c r="C132" s="197" t="s">
        <v>152</v>
      </c>
      <c r="D132" s="197" t="s">
        <v>113</v>
      </c>
      <c r="E132" s="198" t="s">
        <v>153</v>
      </c>
      <c r="F132" s="199" t="s">
        <v>154</v>
      </c>
      <c r="G132" s="200" t="s">
        <v>122</v>
      </c>
      <c r="H132" s="201">
        <v>1</v>
      </c>
      <c r="I132" s="202"/>
      <c r="J132" s="203">
        <f>ROUND(I132*H132,2)</f>
        <v>0</v>
      </c>
      <c r="K132" s="199" t="s">
        <v>1</v>
      </c>
      <c r="L132" s="204"/>
      <c r="M132" s="205" t="s">
        <v>1</v>
      </c>
      <c r="N132" s="206" t="s">
        <v>38</v>
      </c>
      <c r="O132" s="62"/>
      <c r="P132" s="193">
        <f>O132*H132</f>
        <v>0</v>
      </c>
      <c r="Q132" s="193">
        <v>1.4999999999999999E-2</v>
      </c>
      <c r="R132" s="193">
        <f>Q132*H132</f>
        <v>1.4999999999999999E-2</v>
      </c>
      <c r="S132" s="193">
        <v>0</v>
      </c>
      <c r="T132" s="194">
        <f>S132*H132</f>
        <v>0</v>
      </c>
      <c r="AR132" s="195" t="s">
        <v>155</v>
      </c>
      <c r="AT132" s="195" t="s">
        <v>113</v>
      </c>
      <c r="AU132" s="195" t="s">
        <v>83</v>
      </c>
      <c r="AY132" s="13" t="s">
        <v>112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3" t="s">
        <v>81</v>
      </c>
      <c r="BK132" s="196">
        <f>ROUND(I132*H132,2)</f>
        <v>0</v>
      </c>
      <c r="BL132" s="13" t="s">
        <v>124</v>
      </c>
      <c r="BM132" s="195" t="s">
        <v>156</v>
      </c>
    </row>
    <row r="133" spans="2:65" s="1" customFormat="1" ht="16.5" customHeight="1" x14ac:dyDescent="0.15">
      <c r="B133" s="30"/>
      <c r="C133" s="197" t="s">
        <v>157</v>
      </c>
      <c r="D133" s="197" t="s">
        <v>113</v>
      </c>
      <c r="E133" s="198" t="s">
        <v>158</v>
      </c>
      <c r="F133" s="199" t="s">
        <v>159</v>
      </c>
      <c r="G133" s="200" t="s">
        <v>160</v>
      </c>
      <c r="H133" s="201">
        <v>20</v>
      </c>
      <c r="I133" s="202"/>
      <c r="J133" s="203">
        <f>ROUND(I133*H133,2)</f>
        <v>0</v>
      </c>
      <c r="K133" s="199" t="s">
        <v>130</v>
      </c>
      <c r="L133" s="204"/>
      <c r="M133" s="205" t="s">
        <v>1</v>
      </c>
      <c r="N133" s="206" t="s">
        <v>38</v>
      </c>
      <c r="O133" s="62"/>
      <c r="P133" s="193">
        <f>O133*H133</f>
        <v>0</v>
      </c>
      <c r="Q133" s="193">
        <v>1E-3</v>
      </c>
      <c r="R133" s="193">
        <f>Q133*H133</f>
        <v>0.02</v>
      </c>
      <c r="S133" s="193">
        <v>0</v>
      </c>
      <c r="T133" s="194">
        <f>S133*H133</f>
        <v>0</v>
      </c>
      <c r="AR133" s="195" t="s">
        <v>135</v>
      </c>
      <c r="AT133" s="195" t="s">
        <v>113</v>
      </c>
      <c r="AU133" s="195" t="s">
        <v>83</v>
      </c>
      <c r="AY133" s="13" t="s">
        <v>112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3" t="s">
        <v>81</v>
      </c>
      <c r="BK133" s="196">
        <f>ROUND(I133*H133,2)</f>
        <v>0</v>
      </c>
      <c r="BL133" s="13" t="s">
        <v>135</v>
      </c>
      <c r="BM133" s="195" t="s">
        <v>161</v>
      </c>
    </row>
    <row r="134" spans="2:65" s="1" customFormat="1" ht="24" customHeight="1" x14ac:dyDescent="0.15">
      <c r="B134" s="30"/>
      <c r="C134" s="184" t="s">
        <v>162</v>
      </c>
      <c r="D134" s="184" t="s">
        <v>119</v>
      </c>
      <c r="E134" s="185" t="s">
        <v>163</v>
      </c>
      <c r="F134" s="186" t="s">
        <v>164</v>
      </c>
      <c r="G134" s="187" t="s">
        <v>129</v>
      </c>
      <c r="H134" s="188">
        <v>10</v>
      </c>
      <c r="I134" s="189"/>
      <c r="J134" s="190">
        <f>ROUND(I134*H134,2)</f>
        <v>0</v>
      </c>
      <c r="K134" s="186" t="s">
        <v>123</v>
      </c>
      <c r="L134" s="34"/>
      <c r="M134" s="191" t="s">
        <v>1</v>
      </c>
      <c r="N134" s="192" t="s">
        <v>38</v>
      </c>
      <c r="O134" s="62"/>
      <c r="P134" s="193">
        <f>O134*H134</f>
        <v>0</v>
      </c>
      <c r="Q134" s="193">
        <v>0</v>
      </c>
      <c r="R134" s="193">
        <f>Q134*H134</f>
        <v>0</v>
      </c>
      <c r="S134" s="193">
        <v>0</v>
      </c>
      <c r="T134" s="194">
        <f>S134*H134</f>
        <v>0</v>
      </c>
      <c r="AR134" s="195" t="s">
        <v>124</v>
      </c>
      <c r="AT134" s="195" t="s">
        <v>119</v>
      </c>
      <c r="AU134" s="195" t="s">
        <v>83</v>
      </c>
      <c r="AY134" s="13" t="s">
        <v>112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3" t="s">
        <v>81</v>
      </c>
      <c r="BK134" s="196">
        <f>ROUND(I134*H134,2)</f>
        <v>0</v>
      </c>
      <c r="BL134" s="13" t="s">
        <v>124</v>
      </c>
      <c r="BM134" s="195" t="s">
        <v>165</v>
      </c>
    </row>
    <row r="135" spans="2:65" s="1" customFormat="1" ht="24" customHeight="1" x14ac:dyDescent="0.15">
      <c r="B135" s="30"/>
      <c r="C135" s="197" t="s">
        <v>166</v>
      </c>
      <c r="D135" s="197" t="s">
        <v>113</v>
      </c>
      <c r="E135" s="198" t="s">
        <v>167</v>
      </c>
      <c r="F135" s="199" t="s">
        <v>168</v>
      </c>
      <c r="G135" s="200" t="s">
        <v>122</v>
      </c>
      <c r="H135" s="201">
        <v>1</v>
      </c>
      <c r="I135" s="202"/>
      <c r="J135" s="203">
        <f>ROUND(I135*H135,2)</f>
        <v>0</v>
      </c>
      <c r="K135" s="199" t="s">
        <v>123</v>
      </c>
      <c r="L135" s="204"/>
      <c r="M135" s="205" t="s">
        <v>1</v>
      </c>
      <c r="N135" s="206" t="s">
        <v>38</v>
      </c>
      <c r="O135" s="62"/>
      <c r="P135" s="193">
        <f>O135*H135</f>
        <v>0</v>
      </c>
      <c r="Q135" s="193">
        <v>2.9999999999999997E-4</v>
      </c>
      <c r="R135" s="193">
        <f>Q135*H135</f>
        <v>2.9999999999999997E-4</v>
      </c>
      <c r="S135" s="193">
        <v>0</v>
      </c>
      <c r="T135" s="194">
        <f>S135*H135</f>
        <v>0</v>
      </c>
      <c r="AR135" s="195" t="s">
        <v>135</v>
      </c>
      <c r="AT135" s="195" t="s">
        <v>113</v>
      </c>
      <c r="AU135" s="195" t="s">
        <v>83</v>
      </c>
      <c r="AY135" s="13" t="s">
        <v>112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3" t="s">
        <v>81</v>
      </c>
      <c r="BK135" s="196">
        <f>ROUND(I135*H135,2)</f>
        <v>0</v>
      </c>
      <c r="BL135" s="13" t="s">
        <v>135</v>
      </c>
      <c r="BM135" s="195" t="s">
        <v>169</v>
      </c>
    </row>
    <row r="136" spans="2:65" s="1" customFormat="1" ht="24" customHeight="1" x14ac:dyDescent="0.15">
      <c r="B136" s="30"/>
      <c r="C136" s="197" t="s">
        <v>170</v>
      </c>
      <c r="D136" s="197" t="s">
        <v>113</v>
      </c>
      <c r="E136" s="198" t="s">
        <v>171</v>
      </c>
      <c r="F136" s="199" t="s">
        <v>172</v>
      </c>
      <c r="G136" s="200" t="s">
        <v>122</v>
      </c>
      <c r="H136" s="201">
        <v>1</v>
      </c>
      <c r="I136" s="202"/>
      <c r="J136" s="203">
        <f>ROUND(I136*H136,2)</f>
        <v>0</v>
      </c>
      <c r="K136" s="199" t="s">
        <v>123</v>
      </c>
      <c r="L136" s="204"/>
      <c r="M136" s="205" t="s">
        <v>1</v>
      </c>
      <c r="N136" s="206" t="s">
        <v>38</v>
      </c>
      <c r="O136" s="62"/>
      <c r="P136" s="193">
        <f>O136*H136</f>
        <v>0</v>
      </c>
      <c r="Q136" s="193">
        <v>4.4000000000000002E-4</v>
      </c>
      <c r="R136" s="193">
        <f>Q136*H136</f>
        <v>4.4000000000000002E-4</v>
      </c>
      <c r="S136" s="193">
        <v>0</v>
      </c>
      <c r="T136" s="194">
        <f>S136*H136</f>
        <v>0</v>
      </c>
      <c r="AR136" s="195" t="s">
        <v>135</v>
      </c>
      <c r="AT136" s="195" t="s">
        <v>113</v>
      </c>
      <c r="AU136" s="195" t="s">
        <v>83</v>
      </c>
      <c r="AY136" s="13" t="s">
        <v>112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3" t="s">
        <v>81</v>
      </c>
      <c r="BK136" s="196">
        <f>ROUND(I136*H136,2)</f>
        <v>0</v>
      </c>
      <c r="BL136" s="13" t="s">
        <v>135</v>
      </c>
      <c r="BM136" s="195" t="s">
        <v>173</v>
      </c>
    </row>
    <row r="137" spans="2:65" s="1" customFormat="1" ht="24" customHeight="1" x14ac:dyDescent="0.15">
      <c r="B137" s="30"/>
      <c r="C137" s="197" t="s">
        <v>174</v>
      </c>
      <c r="D137" s="197" t="s">
        <v>113</v>
      </c>
      <c r="E137" s="198" t="s">
        <v>175</v>
      </c>
      <c r="F137" s="199" t="s">
        <v>176</v>
      </c>
      <c r="G137" s="200" t="s">
        <v>122</v>
      </c>
      <c r="H137" s="201">
        <v>1</v>
      </c>
      <c r="I137" s="202"/>
      <c r="J137" s="203">
        <f>ROUND(I137*H137,2)</f>
        <v>0</v>
      </c>
      <c r="K137" s="199" t="s">
        <v>123</v>
      </c>
      <c r="L137" s="204"/>
      <c r="M137" s="205" t="s">
        <v>1</v>
      </c>
      <c r="N137" s="206" t="s">
        <v>38</v>
      </c>
      <c r="O137" s="62"/>
      <c r="P137" s="193">
        <f>O137*H137</f>
        <v>0</v>
      </c>
      <c r="Q137" s="193">
        <v>1.2999999999999999E-4</v>
      </c>
      <c r="R137" s="193">
        <f>Q137*H137</f>
        <v>1.2999999999999999E-4</v>
      </c>
      <c r="S137" s="193">
        <v>0</v>
      </c>
      <c r="T137" s="194">
        <f>S137*H137</f>
        <v>0</v>
      </c>
      <c r="AR137" s="195" t="s">
        <v>135</v>
      </c>
      <c r="AT137" s="195" t="s">
        <v>113</v>
      </c>
      <c r="AU137" s="195" t="s">
        <v>83</v>
      </c>
      <c r="AY137" s="13" t="s">
        <v>112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3" t="s">
        <v>81</v>
      </c>
      <c r="BK137" s="196">
        <f>ROUND(I137*H137,2)</f>
        <v>0</v>
      </c>
      <c r="BL137" s="13" t="s">
        <v>135</v>
      </c>
      <c r="BM137" s="195" t="s">
        <v>177</v>
      </c>
    </row>
    <row r="138" spans="2:65" s="1" customFormat="1" ht="24" customHeight="1" x14ac:dyDescent="0.15">
      <c r="B138" s="30"/>
      <c r="C138" s="197" t="s">
        <v>178</v>
      </c>
      <c r="D138" s="197" t="s">
        <v>113</v>
      </c>
      <c r="E138" s="198" t="s">
        <v>179</v>
      </c>
      <c r="F138" s="199" t="s">
        <v>180</v>
      </c>
      <c r="G138" s="200" t="s">
        <v>122</v>
      </c>
      <c r="H138" s="201">
        <v>1</v>
      </c>
      <c r="I138" s="202"/>
      <c r="J138" s="203">
        <f>ROUND(I138*H138,2)</f>
        <v>0</v>
      </c>
      <c r="K138" s="199" t="s">
        <v>123</v>
      </c>
      <c r="L138" s="204"/>
      <c r="M138" s="205" t="s">
        <v>1</v>
      </c>
      <c r="N138" s="206" t="s">
        <v>38</v>
      </c>
      <c r="O138" s="62"/>
      <c r="P138" s="193">
        <f>O138*H138</f>
        <v>0</v>
      </c>
      <c r="Q138" s="193">
        <v>6.8000000000000005E-4</v>
      </c>
      <c r="R138" s="193">
        <f>Q138*H138</f>
        <v>6.8000000000000005E-4</v>
      </c>
      <c r="S138" s="193">
        <v>0</v>
      </c>
      <c r="T138" s="194">
        <f>S138*H138</f>
        <v>0</v>
      </c>
      <c r="AR138" s="195" t="s">
        <v>135</v>
      </c>
      <c r="AT138" s="195" t="s">
        <v>113</v>
      </c>
      <c r="AU138" s="195" t="s">
        <v>83</v>
      </c>
      <c r="AY138" s="13" t="s">
        <v>112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3" t="s">
        <v>81</v>
      </c>
      <c r="BK138" s="196">
        <f>ROUND(I138*H138,2)</f>
        <v>0</v>
      </c>
      <c r="BL138" s="13" t="s">
        <v>135</v>
      </c>
      <c r="BM138" s="195" t="s">
        <v>181</v>
      </c>
    </row>
    <row r="139" spans="2:65" s="11" customFormat="1" ht="22.9" customHeight="1" x14ac:dyDescent="0.15">
      <c r="B139" s="168"/>
      <c r="C139" s="169"/>
      <c r="D139" s="170" t="s">
        <v>72</v>
      </c>
      <c r="E139" s="182" t="s">
        <v>182</v>
      </c>
      <c r="F139" s="182" t="s">
        <v>183</v>
      </c>
      <c r="G139" s="169"/>
      <c r="H139" s="169"/>
      <c r="I139" s="172"/>
      <c r="J139" s="183">
        <f>BK139</f>
        <v>0</v>
      </c>
      <c r="K139" s="169"/>
      <c r="L139" s="174"/>
      <c r="M139" s="175"/>
      <c r="N139" s="176"/>
      <c r="O139" s="176"/>
      <c r="P139" s="177">
        <f>SUM(P140:P150)</f>
        <v>0</v>
      </c>
      <c r="Q139" s="176"/>
      <c r="R139" s="177">
        <f>SUM(R140:R150)</f>
        <v>20.740360000000003</v>
      </c>
      <c r="S139" s="176"/>
      <c r="T139" s="178">
        <f>SUM(T140:T150)</f>
        <v>0</v>
      </c>
      <c r="AR139" s="179" t="s">
        <v>115</v>
      </c>
      <c r="AT139" s="180" t="s">
        <v>72</v>
      </c>
      <c r="AU139" s="180" t="s">
        <v>81</v>
      </c>
      <c r="AY139" s="179" t="s">
        <v>112</v>
      </c>
      <c r="BK139" s="181">
        <f>SUM(BK140:BK150)</f>
        <v>0</v>
      </c>
    </row>
    <row r="140" spans="2:65" s="1" customFormat="1" ht="24" customHeight="1" x14ac:dyDescent="0.15">
      <c r="B140" s="30"/>
      <c r="C140" s="184" t="s">
        <v>81</v>
      </c>
      <c r="D140" s="184" t="s">
        <v>119</v>
      </c>
      <c r="E140" s="185" t="s">
        <v>184</v>
      </c>
      <c r="F140" s="186" t="s">
        <v>185</v>
      </c>
      <c r="G140" s="187" t="s">
        <v>186</v>
      </c>
      <c r="H140" s="188">
        <v>8.2000000000000003E-2</v>
      </c>
      <c r="I140" s="189"/>
      <c r="J140" s="190">
        <f>ROUND(I140*H140,2)</f>
        <v>0</v>
      </c>
      <c r="K140" s="186" t="s">
        <v>123</v>
      </c>
      <c r="L140" s="34"/>
      <c r="M140" s="191" t="s">
        <v>1</v>
      </c>
      <c r="N140" s="192" t="s">
        <v>38</v>
      </c>
      <c r="O140" s="62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AR140" s="195" t="s">
        <v>124</v>
      </c>
      <c r="AT140" s="195" t="s">
        <v>119</v>
      </c>
      <c r="AU140" s="195" t="s">
        <v>83</v>
      </c>
      <c r="AY140" s="13" t="s">
        <v>112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3" t="s">
        <v>81</v>
      </c>
      <c r="BK140" s="196">
        <f>ROUND(I140*H140,2)</f>
        <v>0</v>
      </c>
      <c r="BL140" s="13" t="s">
        <v>124</v>
      </c>
      <c r="BM140" s="195" t="s">
        <v>187</v>
      </c>
    </row>
    <row r="141" spans="2:65" s="1" customFormat="1" ht="16.5" customHeight="1" x14ac:dyDescent="0.15">
      <c r="B141" s="30"/>
      <c r="C141" s="184" t="s">
        <v>83</v>
      </c>
      <c r="D141" s="184" t="s">
        <v>119</v>
      </c>
      <c r="E141" s="185" t="s">
        <v>188</v>
      </c>
      <c r="F141" s="186" t="s">
        <v>189</v>
      </c>
      <c r="G141" s="187" t="s">
        <v>190</v>
      </c>
      <c r="H141" s="188">
        <v>7</v>
      </c>
      <c r="I141" s="189"/>
      <c r="J141" s="190">
        <f>ROUND(I141*H141,2)</f>
        <v>0</v>
      </c>
      <c r="K141" s="186" t="s">
        <v>123</v>
      </c>
      <c r="L141" s="34"/>
      <c r="M141" s="191" t="s">
        <v>1</v>
      </c>
      <c r="N141" s="192" t="s">
        <v>38</v>
      </c>
      <c r="O141" s="62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AR141" s="195" t="s">
        <v>124</v>
      </c>
      <c r="AT141" s="195" t="s">
        <v>119</v>
      </c>
      <c r="AU141" s="195" t="s">
        <v>83</v>
      </c>
      <c r="AY141" s="13" t="s">
        <v>112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3" t="s">
        <v>81</v>
      </c>
      <c r="BK141" s="196">
        <f>ROUND(I141*H141,2)</f>
        <v>0</v>
      </c>
      <c r="BL141" s="13" t="s">
        <v>124</v>
      </c>
      <c r="BM141" s="195" t="s">
        <v>191</v>
      </c>
    </row>
    <row r="142" spans="2:65" s="1" customFormat="1" ht="24" customHeight="1" x14ac:dyDescent="0.15">
      <c r="B142" s="30"/>
      <c r="C142" s="184" t="s">
        <v>115</v>
      </c>
      <c r="D142" s="184" t="s">
        <v>119</v>
      </c>
      <c r="E142" s="185" t="s">
        <v>192</v>
      </c>
      <c r="F142" s="186" t="s">
        <v>193</v>
      </c>
      <c r="G142" s="187" t="s">
        <v>190</v>
      </c>
      <c r="H142" s="188">
        <v>32</v>
      </c>
      <c r="I142" s="189"/>
      <c r="J142" s="190">
        <f>ROUND(I142*H142,2)</f>
        <v>0</v>
      </c>
      <c r="K142" s="186" t="s">
        <v>123</v>
      </c>
      <c r="L142" s="34"/>
      <c r="M142" s="191" t="s">
        <v>1</v>
      </c>
      <c r="N142" s="192" t="s">
        <v>38</v>
      </c>
      <c r="O142" s="62"/>
      <c r="P142" s="193">
        <f>O142*H142</f>
        <v>0</v>
      </c>
      <c r="Q142" s="193">
        <v>0</v>
      </c>
      <c r="R142" s="193">
        <f>Q142*H142</f>
        <v>0</v>
      </c>
      <c r="S142" s="193">
        <v>0</v>
      </c>
      <c r="T142" s="194">
        <f>S142*H142</f>
        <v>0</v>
      </c>
      <c r="AR142" s="195" t="s">
        <v>124</v>
      </c>
      <c r="AT142" s="195" t="s">
        <v>119</v>
      </c>
      <c r="AU142" s="195" t="s">
        <v>83</v>
      </c>
      <c r="AY142" s="13" t="s">
        <v>112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3" t="s">
        <v>81</v>
      </c>
      <c r="BK142" s="196">
        <f>ROUND(I142*H142,2)</f>
        <v>0</v>
      </c>
      <c r="BL142" s="13" t="s">
        <v>124</v>
      </c>
      <c r="BM142" s="195" t="s">
        <v>194</v>
      </c>
    </row>
    <row r="143" spans="2:65" s="1" customFormat="1" ht="24" customHeight="1" x14ac:dyDescent="0.15">
      <c r="B143" s="30"/>
      <c r="C143" s="184" t="s">
        <v>195</v>
      </c>
      <c r="D143" s="184" t="s">
        <v>119</v>
      </c>
      <c r="E143" s="185" t="s">
        <v>196</v>
      </c>
      <c r="F143" s="186" t="s">
        <v>197</v>
      </c>
      <c r="G143" s="187" t="s">
        <v>129</v>
      </c>
      <c r="H143" s="188">
        <v>78</v>
      </c>
      <c r="I143" s="189"/>
      <c r="J143" s="190">
        <f>ROUND(I143*H143,2)</f>
        <v>0</v>
      </c>
      <c r="K143" s="186" t="s">
        <v>123</v>
      </c>
      <c r="L143" s="34"/>
      <c r="M143" s="191" t="s">
        <v>1</v>
      </c>
      <c r="N143" s="192" t="s">
        <v>38</v>
      </c>
      <c r="O143" s="62"/>
      <c r="P143" s="193">
        <f>O143*H143</f>
        <v>0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AR143" s="195" t="s">
        <v>124</v>
      </c>
      <c r="AT143" s="195" t="s">
        <v>119</v>
      </c>
      <c r="AU143" s="195" t="s">
        <v>83</v>
      </c>
      <c r="AY143" s="13" t="s">
        <v>112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3" t="s">
        <v>81</v>
      </c>
      <c r="BK143" s="196">
        <f>ROUND(I143*H143,2)</f>
        <v>0</v>
      </c>
      <c r="BL143" s="13" t="s">
        <v>124</v>
      </c>
      <c r="BM143" s="195" t="s">
        <v>198</v>
      </c>
    </row>
    <row r="144" spans="2:65" s="1" customFormat="1" ht="24" customHeight="1" x14ac:dyDescent="0.15">
      <c r="B144" s="30"/>
      <c r="C144" s="184" t="s">
        <v>199</v>
      </c>
      <c r="D144" s="184" t="s">
        <v>119</v>
      </c>
      <c r="E144" s="185" t="s">
        <v>200</v>
      </c>
      <c r="F144" s="186" t="s">
        <v>201</v>
      </c>
      <c r="G144" s="187" t="s">
        <v>122</v>
      </c>
      <c r="H144" s="188">
        <v>1</v>
      </c>
      <c r="I144" s="189"/>
      <c r="J144" s="190">
        <f>ROUND(I144*H144,2)</f>
        <v>0</v>
      </c>
      <c r="K144" s="186" t="s">
        <v>123</v>
      </c>
      <c r="L144" s="34"/>
      <c r="M144" s="191" t="s">
        <v>1</v>
      </c>
      <c r="N144" s="192" t="s">
        <v>38</v>
      </c>
      <c r="O144" s="62"/>
      <c r="P144" s="193">
        <f>O144*H144</f>
        <v>0</v>
      </c>
      <c r="Q144" s="193">
        <v>2.2519999999999998E-2</v>
      </c>
      <c r="R144" s="193">
        <f>Q144*H144</f>
        <v>2.2519999999999998E-2</v>
      </c>
      <c r="S144" s="193">
        <v>0</v>
      </c>
      <c r="T144" s="194">
        <f>S144*H144</f>
        <v>0</v>
      </c>
      <c r="AR144" s="195" t="s">
        <v>124</v>
      </c>
      <c r="AT144" s="195" t="s">
        <v>119</v>
      </c>
      <c r="AU144" s="195" t="s">
        <v>83</v>
      </c>
      <c r="AY144" s="13" t="s">
        <v>112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3" t="s">
        <v>81</v>
      </c>
      <c r="BK144" s="196">
        <f>ROUND(I144*H144,2)</f>
        <v>0</v>
      </c>
      <c r="BL144" s="13" t="s">
        <v>124</v>
      </c>
      <c r="BM144" s="195" t="s">
        <v>202</v>
      </c>
    </row>
    <row r="145" spans="2:65" s="1" customFormat="1" ht="24" customHeight="1" x14ac:dyDescent="0.15">
      <c r="B145" s="30"/>
      <c r="C145" s="184" t="s">
        <v>203</v>
      </c>
      <c r="D145" s="184" t="s">
        <v>119</v>
      </c>
      <c r="E145" s="185" t="s">
        <v>204</v>
      </c>
      <c r="F145" s="186" t="s">
        <v>205</v>
      </c>
      <c r="G145" s="187" t="s">
        <v>129</v>
      </c>
      <c r="H145" s="188">
        <v>78</v>
      </c>
      <c r="I145" s="189"/>
      <c r="J145" s="190">
        <f>ROUND(I145*H145,2)</f>
        <v>0</v>
      </c>
      <c r="K145" s="186" t="s">
        <v>123</v>
      </c>
      <c r="L145" s="34"/>
      <c r="M145" s="191" t="s">
        <v>1</v>
      </c>
      <c r="N145" s="192" t="s">
        <v>38</v>
      </c>
      <c r="O145" s="62"/>
      <c r="P145" s="193">
        <f>O145*H145</f>
        <v>0</v>
      </c>
      <c r="Q145" s="193">
        <v>0.20300000000000001</v>
      </c>
      <c r="R145" s="193">
        <f>Q145*H145</f>
        <v>15.834000000000001</v>
      </c>
      <c r="S145" s="193">
        <v>0</v>
      </c>
      <c r="T145" s="194">
        <f>S145*H145</f>
        <v>0</v>
      </c>
      <c r="AR145" s="195" t="s">
        <v>124</v>
      </c>
      <c r="AT145" s="195" t="s">
        <v>119</v>
      </c>
      <c r="AU145" s="195" t="s">
        <v>83</v>
      </c>
      <c r="AY145" s="13" t="s">
        <v>112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3" t="s">
        <v>81</v>
      </c>
      <c r="BK145" s="196">
        <f>ROUND(I145*H145,2)</f>
        <v>0</v>
      </c>
      <c r="BL145" s="13" t="s">
        <v>124</v>
      </c>
      <c r="BM145" s="195" t="s">
        <v>206</v>
      </c>
    </row>
    <row r="146" spans="2:65" s="1" customFormat="1" ht="24" customHeight="1" x14ac:dyDescent="0.15">
      <c r="B146" s="30"/>
      <c r="C146" s="184" t="s">
        <v>207</v>
      </c>
      <c r="D146" s="184" t="s">
        <v>119</v>
      </c>
      <c r="E146" s="185" t="s">
        <v>208</v>
      </c>
      <c r="F146" s="186" t="s">
        <v>209</v>
      </c>
      <c r="G146" s="187" t="s">
        <v>129</v>
      </c>
      <c r="H146" s="188">
        <v>78</v>
      </c>
      <c r="I146" s="189"/>
      <c r="J146" s="190">
        <f>ROUND(I146*H146,2)</f>
        <v>0</v>
      </c>
      <c r="K146" s="186" t="s">
        <v>123</v>
      </c>
      <c r="L146" s="34"/>
      <c r="M146" s="191" t="s">
        <v>1</v>
      </c>
      <c r="N146" s="192" t="s">
        <v>38</v>
      </c>
      <c r="O146" s="62"/>
      <c r="P146" s="193">
        <f>O146*H146</f>
        <v>0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AR146" s="195" t="s">
        <v>124</v>
      </c>
      <c r="AT146" s="195" t="s">
        <v>119</v>
      </c>
      <c r="AU146" s="195" t="s">
        <v>83</v>
      </c>
      <c r="AY146" s="13" t="s">
        <v>112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3" t="s">
        <v>81</v>
      </c>
      <c r="BK146" s="196">
        <f>ROUND(I146*H146,2)</f>
        <v>0</v>
      </c>
      <c r="BL146" s="13" t="s">
        <v>124</v>
      </c>
      <c r="BM146" s="195" t="s">
        <v>210</v>
      </c>
    </row>
    <row r="147" spans="2:65" s="1" customFormat="1" ht="24" customHeight="1" x14ac:dyDescent="0.15">
      <c r="B147" s="30"/>
      <c r="C147" s="197" t="s">
        <v>211</v>
      </c>
      <c r="D147" s="197" t="s">
        <v>113</v>
      </c>
      <c r="E147" s="198" t="s">
        <v>212</v>
      </c>
      <c r="F147" s="199" t="s">
        <v>213</v>
      </c>
      <c r="G147" s="200" t="s">
        <v>129</v>
      </c>
      <c r="H147" s="201">
        <v>64</v>
      </c>
      <c r="I147" s="202"/>
      <c r="J147" s="203">
        <f>ROUND(I147*H147,2)</f>
        <v>0</v>
      </c>
      <c r="K147" s="199" t="s">
        <v>123</v>
      </c>
      <c r="L147" s="204"/>
      <c r="M147" s="205" t="s">
        <v>1</v>
      </c>
      <c r="N147" s="206" t="s">
        <v>38</v>
      </c>
      <c r="O147" s="62"/>
      <c r="P147" s="193">
        <f>O147*H147</f>
        <v>0</v>
      </c>
      <c r="Q147" s="193">
        <v>3.5E-4</v>
      </c>
      <c r="R147" s="193">
        <f>Q147*H147</f>
        <v>2.24E-2</v>
      </c>
      <c r="S147" s="193">
        <v>0</v>
      </c>
      <c r="T147" s="194">
        <f>S147*H147</f>
        <v>0</v>
      </c>
      <c r="AR147" s="195" t="s">
        <v>135</v>
      </c>
      <c r="AT147" s="195" t="s">
        <v>113</v>
      </c>
      <c r="AU147" s="195" t="s">
        <v>83</v>
      </c>
      <c r="AY147" s="13" t="s">
        <v>112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3" t="s">
        <v>81</v>
      </c>
      <c r="BK147" s="196">
        <f>ROUND(I147*H147,2)</f>
        <v>0</v>
      </c>
      <c r="BL147" s="13" t="s">
        <v>135</v>
      </c>
      <c r="BM147" s="195" t="s">
        <v>214</v>
      </c>
    </row>
    <row r="148" spans="2:65" s="1" customFormat="1" ht="24" customHeight="1" x14ac:dyDescent="0.15">
      <c r="B148" s="30"/>
      <c r="C148" s="184" t="s">
        <v>215</v>
      </c>
      <c r="D148" s="184" t="s">
        <v>119</v>
      </c>
      <c r="E148" s="185" t="s">
        <v>216</v>
      </c>
      <c r="F148" s="186" t="s">
        <v>217</v>
      </c>
      <c r="G148" s="187" t="s">
        <v>129</v>
      </c>
      <c r="H148" s="188">
        <v>78</v>
      </c>
      <c r="I148" s="189"/>
      <c r="J148" s="190">
        <f>ROUND(I148*H148,2)</f>
        <v>0</v>
      </c>
      <c r="K148" s="186" t="s">
        <v>123</v>
      </c>
      <c r="L148" s="34"/>
      <c r="M148" s="191" t="s">
        <v>1</v>
      </c>
      <c r="N148" s="192" t="s">
        <v>38</v>
      </c>
      <c r="O148" s="62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AR148" s="195" t="s">
        <v>124</v>
      </c>
      <c r="AT148" s="195" t="s">
        <v>119</v>
      </c>
      <c r="AU148" s="195" t="s">
        <v>83</v>
      </c>
      <c r="AY148" s="13" t="s">
        <v>112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3" t="s">
        <v>81</v>
      </c>
      <c r="BK148" s="196">
        <f>ROUND(I148*H148,2)</f>
        <v>0</v>
      </c>
      <c r="BL148" s="13" t="s">
        <v>124</v>
      </c>
      <c r="BM148" s="195" t="s">
        <v>218</v>
      </c>
    </row>
    <row r="149" spans="2:65" s="1" customFormat="1" ht="24" customHeight="1" x14ac:dyDescent="0.15">
      <c r="B149" s="30"/>
      <c r="C149" s="184" t="s">
        <v>219</v>
      </c>
      <c r="D149" s="184" t="s">
        <v>119</v>
      </c>
      <c r="E149" s="185" t="s">
        <v>220</v>
      </c>
      <c r="F149" s="186" t="s">
        <v>221</v>
      </c>
      <c r="G149" s="187" t="s">
        <v>190</v>
      </c>
      <c r="H149" s="188">
        <v>32</v>
      </c>
      <c r="I149" s="189"/>
      <c r="J149" s="190">
        <f>ROUND(I149*H149,2)</f>
        <v>0</v>
      </c>
      <c r="K149" s="186" t="s">
        <v>123</v>
      </c>
      <c r="L149" s="34"/>
      <c r="M149" s="191" t="s">
        <v>1</v>
      </c>
      <c r="N149" s="192" t="s">
        <v>38</v>
      </c>
      <c r="O149" s="62"/>
      <c r="P149" s="193">
        <f>O149*H149</f>
        <v>0</v>
      </c>
      <c r="Q149" s="193">
        <v>0.15192</v>
      </c>
      <c r="R149" s="193">
        <f>Q149*H149</f>
        <v>4.86144</v>
      </c>
      <c r="S149" s="193">
        <v>0</v>
      </c>
      <c r="T149" s="194">
        <f>S149*H149</f>
        <v>0</v>
      </c>
      <c r="AR149" s="195" t="s">
        <v>124</v>
      </c>
      <c r="AT149" s="195" t="s">
        <v>119</v>
      </c>
      <c r="AU149" s="195" t="s">
        <v>83</v>
      </c>
      <c r="AY149" s="13" t="s">
        <v>112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3" t="s">
        <v>81</v>
      </c>
      <c r="BK149" s="196">
        <f>ROUND(I149*H149,2)</f>
        <v>0</v>
      </c>
      <c r="BL149" s="13" t="s">
        <v>124</v>
      </c>
      <c r="BM149" s="195" t="s">
        <v>222</v>
      </c>
    </row>
    <row r="150" spans="2:65" s="1" customFormat="1" ht="24" customHeight="1" x14ac:dyDescent="0.15">
      <c r="B150" s="30"/>
      <c r="C150" s="184" t="s">
        <v>223</v>
      </c>
      <c r="D150" s="184" t="s">
        <v>119</v>
      </c>
      <c r="E150" s="185" t="s">
        <v>224</v>
      </c>
      <c r="F150" s="186" t="s">
        <v>225</v>
      </c>
      <c r="G150" s="187" t="s">
        <v>129</v>
      </c>
      <c r="H150" s="188">
        <v>5</v>
      </c>
      <c r="I150" s="189"/>
      <c r="J150" s="190">
        <f>ROUND(I150*H150,2)</f>
        <v>0</v>
      </c>
      <c r="K150" s="186" t="s">
        <v>123</v>
      </c>
      <c r="L150" s="34"/>
      <c r="M150" s="191" t="s">
        <v>1</v>
      </c>
      <c r="N150" s="192" t="s">
        <v>38</v>
      </c>
      <c r="O150" s="62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AR150" s="195" t="s">
        <v>124</v>
      </c>
      <c r="AT150" s="195" t="s">
        <v>119</v>
      </c>
      <c r="AU150" s="195" t="s">
        <v>83</v>
      </c>
      <c r="AY150" s="13" t="s">
        <v>112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3" t="s">
        <v>81</v>
      </c>
      <c r="BK150" s="196">
        <f>ROUND(I150*H150,2)</f>
        <v>0</v>
      </c>
      <c r="BL150" s="13" t="s">
        <v>124</v>
      </c>
      <c r="BM150" s="195" t="s">
        <v>226</v>
      </c>
    </row>
    <row r="151" spans="2:65" s="11" customFormat="1" ht="25.9" customHeight="1" x14ac:dyDescent="0.15">
      <c r="B151" s="168"/>
      <c r="C151" s="169"/>
      <c r="D151" s="170" t="s">
        <v>72</v>
      </c>
      <c r="E151" s="171" t="s">
        <v>227</v>
      </c>
      <c r="F151" s="171" t="s">
        <v>228</v>
      </c>
      <c r="G151" s="169"/>
      <c r="H151" s="169"/>
      <c r="I151" s="172"/>
      <c r="J151" s="173">
        <f>BK151</f>
        <v>0</v>
      </c>
      <c r="K151" s="169"/>
      <c r="L151" s="174"/>
      <c r="M151" s="175"/>
      <c r="N151" s="176"/>
      <c r="O151" s="176"/>
      <c r="P151" s="177">
        <f>P152</f>
        <v>0</v>
      </c>
      <c r="Q151" s="176"/>
      <c r="R151" s="177">
        <f>R152</f>
        <v>0</v>
      </c>
      <c r="S151" s="176"/>
      <c r="T151" s="178">
        <f>T152</f>
        <v>0</v>
      </c>
      <c r="AR151" s="179" t="s">
        <v>207</v>
      </c>
      <c r="AT151" s="180" t="s">
        <v>72</v>
      </c>
      <c r="AU151" s="180" t="s">
        <v>73</v>
      </c>
      <c r="AY151" s="179" t="s">
        <v>112</v>
      </c>
      <c r="BK151" s="181">
        <f>BK152</f>
        <v>0</v>
      </c>
    </row>
    <row r="152" spans="2:65" s="1" customFormat="1" ht="16.5" customHeight="1" x14ac:dyDescent="0.15">
      <c r="B152" s="30"/>
      <c r="C152" s="197" t="s">
        <v>229</v>
      </c>
      <c r="D152" s="197" t="s">
        <v>113</v>
      </c>
      <c r="E152" s="198" t="s">
        <v>230</v>
      </c>
      <c r="F152" s="199" t="s">
        <v>231</v>
      </c>
      <c r="G152" s="200" t="s">
        <v>1</v>
      </c>
      <c r="H152" s="201">
        <v>1</v>
      </c>
      <c r="I152" s="202"/>
      <c r="J152" s="203">
        <f>ROUND(I152*H152,2)</f>
        <v>0</v>
      </c>
      <c r="K152" s="199" t="s">
        <v>1</v>
      </c>
      <c r="L152" s="204"/>
      <c r="M152" s="207" t="s">
        <v>1</v>
      </c>
      <c r="N152" s="208" t="s">
        <v>38</v>
      </c>
      <c r="O152" s="209"/>
      <c r="P152" s="210">
        <f>O152*H152</f>
        <v>0</v>
      </c>
      <c r="Q152" s="210">
        <v>0</v>
      </c>
      <c r="R152" s="210">
        <f>Q152*H152</f>
        <v>0</v>
      </c>
      <c r="S152" s="210">
        <v>0</v>
      </c>
      <c r="T152" s="211">
        <f>S152*H152</f>
        <v>0</v>
      </c>
      <c r="AR152" s="195" t="s">
        <v>203</v>
      </c>
      <c r="AT152" s="195" t="s">
        <v>113</v>
      </c>
      <c r="AU152" s="195" t="s">
        <v>81</v>
      </c>
      <c r="AY152" s="13" t="s">
        <v>112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3" t="s">
        <v>81</v>
      </c>
      <c r="BK152" s="196">
        <f>ROUND(I152*H152,2)</f>
        <v>0</v>
      </c>
      <c r="BL152" s="13" t="s">
        <v>195</v>
      </c>
      <c r="BM152" s="195" t="s">
        <v>232</v>
      </c>
    </row>
    <row r="153" spans="2:65" s="1" customFormat="1" ht="6.95" customHeight="1" x14ac:dyDescent="0.1">
      <c r="B153" s="45"/>
      <c r="C153" s="46"/>
      <c r="D153" s="46"/>
      <c r="E153" s="46"/>
      <c r="F153" s="46"/>
      <c r="G153" s="46"/>
      <c r="H153" s="46"/>
      <c r="I153" s="134"/>
      <c r="J153" s="46"/>
      <c r="K153" s="46"/>
      <c r="L153" s="34"/>
    </row>
  </sheetData>
  <sheetProtection algorithmName="SHA-512" hashValue="qkgSRgHFuz2bzkZj+BrCsu/kvKD8S3jh6SngbGZ44Uilih9OL3pFCbXusqjbusYnFxI+F0+HVD5RNs2HBK8j0Q==" saltValue="dCwavsvXstTZvbRROKRInjdkjcSG01qxacLhMC1XVpgZ3BsMQwPbKCiu3na9NQ6HydMCCAvt4a4vLB8dcHbcLA==" spinCount="100000" sheet="1" objects="1" scenarios="1" formatColumns="0" formatRows="0" autoFilter="0"/>
  <autoFilter ref="C120:K152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S01 - Kabelová přípojka</vt:lpstr>
      <vt:lpstr>Rekapitulace stavby!Názvy_tisku</vt:lpstr>
      <vt:lpstr>S01 - Kabelová přípojka!Názvy_tisku</vt:lpstr>
      <vt:lpstr>Rekapitulace stavby!Oblast_tisku</vt:lpstr>
      <vt:lpstr>S01 - Kabelová přípojka!Oblast_tisku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BRIZANTB\Martin Bříza</dc:creator>
  <cp:lastModifiedBy>BRIZANTB\Martin Bříza</cp:lastModifiedBy>
  <dcterms:created xsi:type="dcterms:W3CDTF">2019-11-20T16:43:07Z</dcterms:created>
  <dcterms:modified xsi:type="dcterms:W3CDTF">2019-11-20T16:43:11Z</dcterms:modified>
</cp:coreProperties>
</file>